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775" activeTab="0"/>
  </bookViews>
  <sheets>
    <sheet name="FO% AG% AB" sheetId="1" r:id="rId1"/>
    <sheet name="FO% AG% AB NO" sheetId="2" r:id="rId2"/>
    <sheet name="FO% AG% AB% NO" sheetId="3" r:id="rId3"/>
    <sheet name="FO% AG% (AB+NO)" sheetId="4" r:id="rId4"/>
    <sheet name="FO% AG% (AB+NO)%" sheetId="5" r:id="rId5"/>
    <sheet name="MeetingSession" sheetId="6" state="hidden" r:id="rId6"/>
  </sheets>
  <definedNames>
    <definedName name="FOpAGpAB_IndependentResult">'FO% AG% AB'!$A$38:$P$39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uery_from_Mms_DSN" localSheetId="3">'FO% AG% (AB+NO)'!#REF!</definedName>
    <definedName name="Query_from_Mms_DSN" localSheetId="4">'FO% AG% (AB+NO)%'!#REF!</definedName>
    <definedName name="Query_from_Mms_DSN" localSheetId="0">'FO% AG% AB'!#REF!</definedName>
    <definedName name="Query_from_Mms_DSN" localSheetId="1">'FO% AG% AB NO'!#REF!</definedName>
    <definedName name="Query_from_Mms_DSN" localSheetId="2">'FO% AG% AB% NO'!#REF!</definedName>
    <definedName name="Query_from_Mms_DSN_1" localSheetId="3">'FO% AG% (AB+NO)'!$A$25:$P$36</definedName>
    <definedName name="Query_from_Mms_DSN_1" localSheetId="4">'FO% AG% (AB+NO)%'!$A$25:$P$36</definedName>
    <definedName name="Query_from_Mms_DSN_1" localSheetId="0">'FO% AG% AB'!$A$25:$P$36</definedName>
    <definedName name="Query_from_Mms_DSN_1" localSheetId="1">'FO% AG% AB NO'!$A$25:$P$36</definedName>
    <definedName name="Query_from_Mms_DSN_1" localSheetId="2">'FO% AG% AB% NO'!$A$24:$P$35</definedName>
    <definedName name="Query_from_Mms_DSN_2" localSheetId="3">'FO% AG% (AB+NO)'!$X$23</definedName>
    <definedName name="Query_from_Mms_DSN_2" localSheetId="4">'FO% AG% (AB+NO)%'!$Y$23</definedName>
    <definedName name="Query_from_Mms_DSN_2" localSheetId="0">'FO% AG% AB'!$W$23</definedName>
    <definedName name="Query_from_Mms_DSN_2" localSheetId="1">'FO% AG% AB NO'!$X$23</definedName>
    <definedName name="Query_from_Mms_DSN_4" localSheetId="0">'FO% AG% AB'!$X$23</definedName>
    <definedName name="Query_from_Mms_DSN_4" localSheetId="5">'MeetingSession'!$A$1</definedName>
    <definedName name="Query_from_Mms_DSN_5" localSheetId="0">'FO% AG% AB'!$V$23</definedName>
    <definedName name="Query_from_Mms_DSN_6" localSheetId="0">'FO% AG% AB'!$A$38:$P$39</definedName>
  </definedNames>
  <calcPr fullCalcOnLoad="1"/>
</workbook>
</file>

<file path=xl/sharedStrings.xml><?xml version="1.0" encoding="utf-8"?>
<sst xmlns="http://schemas.openxmlformats.org/spreadsheetml/2006/main" count="417" uniqueCount="28">
  <si>
    <t>The Chairman</t>
  </si>
  <si>
    <t>Dear Sir,</t>
  </si>
  <si>
    <t>is correctly set out as follows:-</t>
  </si>
  <si>
    <t>%</t>
  </si>
  <si>
    <t>Yours faithfully,</t>
  </si>
  <si>
    <t>VOTES
TOTAL</t>
  </si>
  <si>
    <t>NO
VOTES</t>
  </si>
  <si>
    <t>% of ISC VOTED</t>
  </si>
  <si>
    <t>1</t>
  </si>
  <si>
    <t>For</t>
  </si>
  <si>
    <t>Against</t>
  </si>
  <si>
    <t>Withheld</t>
  </si>
  <si>
    <t xml:space="preserve">Daejan Holdings PLC </t>
  </si>
  <si>
    <t>Ryan Morten
Relationship Manager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</si>
  <si>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</si>
  <si>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</si>
  <si>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</si>
  <si>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</si>
  <si>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</si>
  <si>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</si>
  <si>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</si>
  <si>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</si>
  <si>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</si>
  <si>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</si>
  <si>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</si>
  <si>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6*</t>
  </si>
  <si>
    <t>7*</t>
  </si>
  <si>
    <t>Ind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</si>
</sst>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  <numFmt numFmtId="165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color indexed="8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 Unicode MS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22" fontId="0" fillId="0" borderId="0" xfId="0" applyNumberForma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Border="1" applyAlignment="1">
      <alignment/>
    </xf>
    <xf numFmtId="3" fontId="40" fillId="33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22" fontId="0" fillId="0" borderId="10" xfId="0" applyNumberFormat="1" applyFont="1" applyFill="1" applyBorder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all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double" name="LiveVotesFor" form="unqualified"/>
                  <xsd:element minOccurs="0" nillable="true" type="xsd:double" name="LiveVotesAgainst" form="unqualified"/>
                  <xsd:element minOccurs="0" nillable="true" type="xsd:double" name="LiveVotesAbstain" form="unqualified"/>
                  <xsd:element minOccurs="0" nillable="true" type="xsd:double" name="LiveVotesReceived" form="unqualified"/>
                  <xsd:element minOccurs="0" nillable="true" type="xsd:double" name="LiveVotesNotReceived" form="unqualified"/>
                  <xsd:element minOccurs="0" nillable="true" type="xsd:double" name="LiveVotesTotal" form="unqualified"/>
                  <xsd:element minOccurs="0" nillable="true" type="xsd:double" name="LiveVotesPercentOfVotesTotalFor" form="unqualified"/>
                  <xsd:element minOccurs="0" nillable="true" type="xsd:double" name="LiveVotesPercentOfVotesTotalAgainst" form="unqualified"/>
                  <xsd:element minOccurs="0" nillable="true" type="xsd:double" name="LiveVotesPercentOfVotesTotalAbstain" form="unqualified"/>
                  <xsd:element minOccurs="0" nillable="true" type="xsd:double" name="LiveVotesPercentOfVotesTotalReceived" form="unqualified"/>
                  <xsd:element minOccurs="0" nillable="true" type="xsd:double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double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double" name="OverallVotesPercentOfVotesTotalNotReceived" form="unqualified"/>
                  <xsd:element minOccurs="0" nillable="true" type="xsd:double" name="OverallVotesForPossibleOutcomeMin" form="unqualified"/>
                  <xsd:element minOccurs="0" nillable="true" type="xsd:double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string" name="PollStatus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PollTime" form="unqualified"/>
                  <xsd:element minOccurs="0" nillable="true" type="xsd:string" name="ResolutionCarriedMessage" form="unqualified"/>
                </xsd:all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sequence minOccurs="0"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integer" name="LiveVotesFor" form="unqualified"/>
                  <xsd:element minOccurs="0" nillable="true" type="xsd:integer" name="LiveVotesAgainst" form="unqualified"/>
                  <xsd:element minOccurs="0" nillable="true" type="xsd:integer" name="LiveVotesAbstain" form="unqualified"/>
                  <xsd:element minOccurs="0" nillable="true" type="xsd:integer" name="LiveVotesReceived" form="unqualified"/>
                  <xsd:element minOccurs="0" nillable="true" type="xsd:integer" name="LiveVotesNotReceived" form="unqualified"/>
                  <xsd:element minOccurs="0" nillable="true" type="xsd:integer" name="LiveVotesTotal" form="unqualified"/>
                  <xsd:element minOccurs="0" nillable="true" type="xsd:integer" name="LiveVotesPercentOfVotesTotalFor" form="unqualified"/>
                  <xsd:element minOccurs="0" nillable="true" type="xsd:integer" name="LiveVotesPercentOfVotesTotalAgainst" form="unqualified"/>
                  <xsd:element minOccurs="0" nillable="true" type="xsd:integer" name="LiveVotesPercentOfVotesTotalAbstain" form="unqualified"/>
                  <xsd:element minOccurs="0" nillable="true" type="xsd:integer" name="LiveVotesPercentOfVotesTotalReceived" form="unqualified"/>
                  <xsd:element minOccurs="0" nillable="true" type="xsd:integer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integer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integer" name="OverallVotesPercentOfVotesTotalNotReceived" form="unqualified"/>
                  <xsd:element minOccurs="0" nillable="true" type="xsd:integer" name="OverallVotesForPossibleOutcomeMin" form="unqualified"/>
                  <xsd:element minOccurs="0" nillable="true" type="xsd:integer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ResolutionCarriedMessage" form="unqualified"/>
                </xsd:sequence>
              </xsd:complexType>
            </xsd:element>
          </xsd:sequence>
        </xsd:complexType>
      </xsd:element>
    </xsd:schema>
  </Schema>
  <Map ID="2" Name="QuestionResults_Map" RootElement="QuestionResults" SchemaID="Schema2" ShowImportExportValidationErrors="false" AutoFit="false" Append="false" PreserveSortAFLayout="true" PreserveFormat="true">
    <DataBinding FileBinding="0" ConnectionID="1" DataBindingLoadMode="0"/>
  </Map>
  <Map ID="3" Name="QuestionResultsWithAB_Map" RootElement="QuestionResults" SchemaID="Schema3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21</xdr:row>
      <xdr:rowOff>0</xdr:rowOff>
    </xdr:from>
    <xdr:to>
      <xdr:col>21</xdr:col>
      <xdr:colOff>495300</xdr:colOff>
      <xdr:row>21</xdr:row>
      <xdr:rowOff>171450</xdr:rowOff>
    </xdr:to>
    <xdr:pic>
      <xdr:nvPicPr>
        <xdr:cNvPr id="1" name="lblIssuedCapi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40995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457200</xdr:colOff>
      <xdr:row>20</xdr:row>
      <xdr:rowOff>123825</xdr:rowOff>
    </xdr:from>
    <xdr:to>
      <xdr:col>23</xdr:col>
      <xdr:colOff>9525</xdr:colOff>
      <xdr:row>21</xdr:row>
      <xdr:rowOff>209550</xdr:rowOff>
    </xdr:to>
    <xdr:pic>
      <xdr:nvPicPr>
        <xdr:cNvPr id="2" name="txtIssuedCapi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3371850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36</xdr:row>
      <xdr:rowOff>95250</xdr:rowOff>
    </xdr:from>
    <xdr:to>
      <xdr:col>21</xdr:col>
      <xdr:colOff>485775</xdr:colOff>
      <xdr:row>36</xdr:row>
      <xdr:rowOff>247650</xdr:rowOff>
    </xdr:to>
    <xdr:pic>
      <xdr:nvPicPr>
        <xdr:cNvPr id="3" name="lblIndependentIS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6010275"/>
          <a:ext cx="1743075" cy="152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21</xdr:col>
      <xdr:colOff>457200</xdr:colOff>
      <xdr:row>36</xdr:row>
      <xdr:rowOff>57150</xdr:rowOff>
    </xdr:from>
    <xdr:to>
      <xdr:col>23</xdr:col>
      <xdr:colOff>9525</xdr:colOff>
      <xdr:row>36</xdr:row>
      <xdr:rowOff>304800</xdr:rowOff>
    </xdr:to>
    <xdr:pic>
      <xdr:nvPicPr>
        <xdr:cNvPr id="4" name="txtIndependentIS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5972175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762000</xdr:colOff>
      <xdr:row>20</xdr:row>
      <xdr:rowOff>57150</xdr:rowOff>
    </xdr:from>
    <xdr:to>
      <xdr:col>22</xdr:col>
      <xdr:colOff>828675</xdr:colOff>
      <xdr:row>21</xdr:row>
      <xdr:rowOff>66675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29565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790575</xdr:colOff>
      <xdr:row>20</xdr:row>
      <xdr:rowOff>9525</xdr:rowOff>
    </xdr:from>
    <xdr:to>
      <xdr:col>24</xdr:col>
      <xdr:colOff>457200</xdr:colOff>
      <xdr:row>21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3248025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295275</xdr:colOff>
      <xdr:row>20</xdr:row>
      <xdr:rowOff>57150</xdr:rowOff>
    </xdr:from>
    <xdr:to>
      <xdr:col>22</xdr:col>
      <xdr:colOff>361950</xdr:colOff>
      <xdr:row>21</xdr:row>
      <xdr:rowOff>66675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29565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323850</xdr:colOff>
      <xdr:row>20</xdr:row>
      <xdr:rowOff>9525</xdr:rowOff>
    </xdr:from>
    <xdr:to>
      <xdr:col>23</xdr:col>
      <xdr:colOff>552450</xdr:colOff>
      <xdr:row>21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3248025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762000</xdr:colOff>
      <xdr:row>20</xdr:row>
      <xdr:rowOff>57150</xdr:rowOff>
    </xdr:from>
    <xdr:to>
      <xdr:col>23</xdr:col>
      <xdr:colOff>361950</xdr:colOff>
      <xdr:row>21</xdr:row>
      <xdr:rowOff>66675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29565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361950</xdr:colOff>
      <xdr:row>20</xdr:row>
      <xdr:rowOff>19050</xdr:rowOff>
    </xdr:from>
    <xdr:to>
      <xdr:col>25</xdr:col>
      <xdr:colOff>28575</xdr:colOff>
      <xdr:row>21</xdr:row>
      <xdr:rowOff>104775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3257550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0"/>
    <pageSetUpPr fitToPage="1"/>
  </sheetPr>
  <dimension ref="A5:Z42"/>
  <sheetViews>
    <sheetView showGridLines="0" tabSelected="1" zoomScalePageLayoutView="0" workbookViewId="0" topLeftCell="Q1">
      <selection activeCell="Q1" sqref="Q1"/>
    </sheetView>
  </sheetViews>
  <sheetFormatPr defaultColWidth="9.140625" defaultRowHeight="12.75"/>
  <cols>
    <col min="1" max="1" width="9.28125" style="2" hidden="1" customWidth="1"/>
    <col min="2" max="2" width="11.7109375" style="2" hidden="1" customWidth="1"/>
    <col min="3" max="3" width="13.7109375" style="2" hidden="1" customWidth="1"/>
    <col min="4" max="4" width="10.421875" style="2" hidden="1" customWidth="1"/>
    <col min="5" max="5" width="12.140625" style="2" hidden="1" customWidth="1"/>
    <col min="6" max="6" width="9.140625" style="0" hidden="1" customWidth="1"/>
    <col min="7" max="10" width="12.421875" style="2" hidden="1" customWidth="1"/>
    <col min="11" max="11" width="11.7109375" style="2" hidden="1" customWidth="1"/>
    <col min="12" max="14" width="14.28125" style="2" hidden="1" customWidth="1"/>
    <col min="15" max="15" width="15.57421875" style="2" hidden="1" customWidth="1"/>
    <col min="16" max="16" width="13.28125" style="2" hidden="1" customWidth="1"/>
    <col min="17" max="17" width="13.421875" style="0" customWidth="1"/>
    <col min="18" max="18" width="12.7109375" style="1" customWidth="1"/>
    <col min="19" max="19" width="6.57421875" style="4" customWidth="1"/>
    <col min="20" max="20" width="12.7109375" style="1" customWidth="1"/>
    <col min="21" max="21" width="6.57421875" style="4" bestFit="1" customWidth="1"/>
    <col min="22" max="22" width="15.28125" style="4" customWidth="1"/>
    <col min="23" max="23" width="8.7109375" style="1" customWidth="1"/>
    <col min="24" max="24" width="12.28125" style="0" customWidth="1"/>
  </cols>
  <sheetData>
    <row r="5" ht="12.75">
      <c r="W5" s="4"/>
    </row>
    <row r="6" ht="12.75">
      <c r="Q6" t="s">
        <v>0</v>
      </c>
    </row>
    <row r="7" ht="12.75">
      <c r="Q7" s="1" t="str">
        <f ca="1">INDIRECT("M25")</f>
        <v>Daejan Holdings PLC </v>
      </c>
    </row>
    <row r="9" ht="12.75">
      <c r="X9" s="3"/>
    </row>
    <row r="12" ht="12.75">
      <c r="X12" s="23"/>
    </row>
    <row r="13" spans="21:24" ht="12.75">
      <c r="U13" s="22"/>
      <c r="V13" s="39">
        <f ca="1">INDIRECT("L25")</f>
        <v>43725</v>
      </c>
      <c r="W13" s="40"/>
      <c r="X13" s="40"/>
    </row>
    <row r="17" spans="17:26" ht="13.5">
      <c r="Q17" t="s">
        <v>1</v>
      </c>
      <c r="Z17" s="19"/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s="18" t="str">
        <f ca="1">"Members of the Company held on "&amp;TEXT(INDIRECT("L25"),"d mmmm yyyy")&amp;" I HEREBY CERTIFY that the result of the Poll"</f>
        <v>Members of the Company held on 17 September 2019 I HEREBY CERTIFY that the result of the Poll</v>
      </c>
    </row>
    <row r="21" ht="12.75">
      <c r="Q21" t="s">
        <v>2</v>
      </c>
    </row>
    <row r="22" ht="18.75" customHeight="1"/>
    <row r="23" spans="22:24" ht="6.75" customHeight="1" hidden="1">
      <c r="V23" s="27" t="s">
        <v>27</v>
      </c>
      <c r="W23" s="27">
        <v>16295357</v>
      </c>
      <c r="X23" s="27">
        <v>3347364</v>
      </c>
    </row>
    <row r="24" spans="1:24" s="8" customFormat="1" ht="25.5" customHeight="1">
      <c r="A24" s="10"/>
      <c r="B24" s="10"/>
      <c r="C24" s="10"/>
      <c r="D24" s="10"/>
      <c r="E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5"/>
      <c r="R24" s="6" t="str">
        <f ca="1">"VOTES"&amp;CHAR(10)&amp;UPPER(INDIRECT("I25"))</f>
        <v>VOTES
FOR</v>
      </c>
      <c r="S24" s="7" t="s">
        <v>3</v>
      </c>
      <c r="T24" s="6" t="str">
        <f ca="1">"VOTES"&amp;CHAR(10)&amp;UPPER(INDIRECT("J25"))</f>
        <v>VOTES
AGAINST</v>
      </c>
      <c r="U24" s="7" t="s">
        <v>3</v>
      </c>
      <c r="V24" s="6" t="s">
        <v>5</v>
      </c>
      <c r="W24" s="6" t="s">
        <v>7</v>
      </c>
      <c r="X24" s="6" t="str">
        <f ca="1">"VOTES"&amp;CHAR(10)&amp;UPPER(INDIRECT("K25"))</f>
        <v>VOTES
WITHHELD</v>
      </c>
    </row>
    <row r="25" spans="1:24" ht="12.75" customHeight="1">
      <c r="A25" s="29" t="s">
        <v>8</v>
      </c>
      <c r="B25" s="30">
        <v>14025361</v>
      </c>
      <c r="C25" s="31">
        <v>99.1114963</v>
      </c>
      <c r="D25" s="30">
        <v>125733</v>
      </c>
      <c r="E25" s="31">
        <v>0.8885037</v>
      </c>
      <c r="F25" s="28">
        <v>140</v>
      </c>
      <c r="G25" s="32">
        <v>14151234</v>
      </c>
      <c r="H25" s="30">
        <v>2127</v>
      </c>
      <c r="I25" s="30" t="s">
        <v>9</v>
      </c>
      <c r="J25" s="32" t="s">
        <v>10</v>
      </c>
      <c r="K25" s="33" t="s">
        <v>11</v>
      </c>
      <c r="L25" s="32">
        <v>43725</v>
      </c>
      <c r="M25" s="32" t="s">
        <v>12</v>
      </c>
      <c r="N25" s="32" t="s">
        <v>13</v>
      </c>
      <c r="O25" s="32"/>
      <c r="P25" s="32">
        <v>0</v>
      </c>
      <c r="Q25" s="34" t="str">
        <f>A25</f>
        <v>1</v>
      </c>
      <c r="R25" s="35">
        <f>B25</f>
        <v>14025361</v>
      </c>
      <c r="S25" s="36">
        <f>C25</f>
        <v>99.1114963</v>
      </c>
      <c r="T25" s="35">
        <f>D25</f>
        <v>125733</v>
      </c>
      <c r="U25" s="36">
        <f>E25</f>
        <v>0.8885037</v>
      </c>
      <c r="V25" s="35">
        <f>R25+T25</f>
        <v>14151094</v>
      </c>
      <c r="W25" s="37">
        <f>V25/IF(P25=1,$X$23,$W$23)</f>
        <v>0.8684126404840348</v>
      </c>
      <c r="X25" s="35">
        <f>F25</f>
        <v>140</v>
      </c>
    </row>
    <row r="26" spans="1:24" ht="12.75" customHeight="1">
      <c r="A26" s="29" t="s">
        <v>14</v>
      </c>
      <c r="B26" s="30">
        <v>13254988</v>
      </c>
      <c r="C26" s="31">
        <v>93.6707954</v>
      </c>
      <c r="D26" s="30">
        <v>895621</v>
      </c>
      <c r="E26" s="31">
        <v>6.3292046</v>
      </c>
      <c r="F26" s="28">
        <v>625</v>
      </c>
      <c r="G26" s="32">
        <v>14151234</v>
      </c>
      <c r="H26" s="30">
        <v>2127</v>
      </c>
      <c r="I26" s="30" t="s">
        <v>9</v>
      </c>
      <c r="J26" s="32" t="s">
        <v>10</v>
      </c>
      <c r="K26" s="33" t="s">
        <v>11</v>
      </c>
      <c r="L26" s="32">
        <v>43725</v>
      </c>
      <c r="M26" s="32" t="s">
        <v>12</v>
      </c>
      <c r="N26" s="32" t="s">
        <v>13</v>
      </c>
      <c r="O26" s="32"/>
      <c r="P26" s="32">
        <v>0</v>
      </c>
      <c r="Q26" s="34" t="str">
        <f aca="true" t="shared" si="0" ref="Q26:Q36">A26</f>
        <v>2</v>
      </c>
      <c r="R26" s="35">
        <f aca="true" t="shared" si="1" ref="R26:R36">B26</f>
        <v>13254988</v>
      </c>
      <c r="S26" s="36">
        <f aca="true" t="shared" si="2" ref="S26:S36">C26</f>
        <v>93.6707954</v>
      </c>
      <c r="T26" s="35">
        <f aca="true" t="shared" si="3" ref="T26:T36">D26</f>
        <v>895621</v>
      </c>
      <c r="U26" s="36">
        <f aca="true" t="shared" si="4" ref="U26:U36">E26</f>
        <v>6.3292046</v>
      </c>
      <c r="V26" s="35">
        <f aca="true" t="shared" si="5" ref="V26:V36">R26+T26</f>
        <v>14150609</v>
      </c>
      <c r="W26" s="37">
        <f aca="true" t="shared" si="6" ref="W26:W36">V26/IF(P26=1,$X$23,$W$23)</f>
        <v>0.8683828774048952</v>
      </c>
      <c r="X26" s="35">
        <f aca="true" t="shared" si="7" ref="X26:X36">F26</f>
        <v>625</v>
      </c>
    </row>
    <row r="27" spans="1:24" ht="12.75" customHeight="1">
      <c r="A27" s="29" t="s">
        <v>15</v>
      </c>
      <c r="B27" s="30">
        <v>14151233</v>
      </c>
      <c r="C27" s="31">
        <v>99.9999859</v>
      </c>
      <c r="D27" s="30">
        <v>2</v>
      </c>
      <c r="E27" s="31">
        <v>1.41E-05</v>
      </c>
      <c r="F27" s="28">
        <v>0</v>
      </c>
      <c r="G27" s="32">
        <v>14151235</v>
      </c>
      <c r="H27" s="30">
        <v>2127</v>
      </c>
      <c r="I27" s="30" t="s">
        <v>9</v>
      </c>
      <c r="J27" s="32" t="s">
        <v>10</v>
      </c>
      <c r="K27" s="33" t="s">
        <v>11</v>
      </c>
      <c r="L27" s="32">
        <v>43725</v>
      </c>
      <c r="M27" s="32" t="s">
        <v>12</v>
      </c>
      <c r="N27" s="32" t="s">
        <v>13</v>
      </c>
      <c r="O27" s="32"/>
      <c r="P27" s="32">
        <v>0</v>
      </c>
      <c r="Q27" s="34" t="str">
        <f t="shared" si="0"/>
        <v>3</v>
      </c>
      <c r="R27" s="35">
        <f t="shared" si="1"/>
        <v>14151233</v>
      </c>
      <c r="S27" s="36">
        <f t="shared" si="2"/>
        <v>99.9999859</v>
      </c>
      <c r="T27" s="35">
        <f t="shared" si="3"/>
        <v>2</v>
      </c>
      <c r="U27" s="36">
        <f t="shared" si="4"/>
        <v>1.41E-05</v>
      </c>
      <c r="V27" s="35">
        <f t="shared" si="5"/>
        <v>14151235</v>
      </c>
      <c r="W27" s="37">
        <f t="shared" si="6"/>
        <v>0.868421293255496</v>
      </c>
      <c r="X27" s="35">
        <f t="shared" si="7"/>
        <v>0</v>
      </c>
    </row>
    <row r="28" spans="1:24" ht="12.75" customHeight="1">
      <c r="A28" s="29" t="s">
        <v>16</v>
      </c>
      <c r="B28" s="30">
        <v>13007555</v>
      </c>
      <c r="C28" s="31">
        <v>92.1968189</v>
      </c>
      <c r="D28" s="30">
        <v>1100909</v>
      </c>
      <c r="E28" s="31">
        <v>7.8031811</v>
      </c>
      <c r="F28" s="28">
        <v>42770</v>
      </c>
      <c r="G28" s="32">
        <v>14151234</v>
      </c>
      <c r="H28" s="30">
        <v>2127</v>
      </c>
      <c r="I28" s="30" t="s">
        <v>9</v>
      </c>
      <c r="J28" s="32" t="s">
        <v>10</v>
      </c>
      <c r="K28" s="33" t="s">
        <v>11</v>
      </c>
      <c r="L28" s="32">
        <v>43725</v>
      </c>
      <c r="M28" s="32" t="s">
        <v>12</v>
      </c>
      <c r="N28" s="32" t="s">
        <v>13</v>
      </c>
      <c r="O28" s="32"/>
      <c r="P28" s="32">
        <v>0</v>
      </c>
      <c r="Q28" s="34" t="str">
        <f t="shared" si="0"/>
        <v>4</v>
      </c>
      <c r="R28" s="35">
        <f t="shared" si="1"/>
        <v>13007555</v>
      </c>
      <c r="S28" s="36">
        <f t="shared" si="2"/>
        <v>92.1968189</v>
      </c>
      <c r="T28" s="35">
        <f t="shared" si="3"/>
        <v>1100909</v>
      </c>
      <c r="U28" s="36">
        <f t="shared" si="4"/>
        <v>7.8031811</v>
      </c>
      <c r="V28" s="35">
        <f t="shared" si="5"/>
        <v>14108464</v>
      </c>
      <c r="W28" s="37">
        <f t="shared" si="6"/>
        <v>0.865796557878419</v>
      </c>
      <c r="X28" s="35">
        <f t="shared" si="7"/>
        <v>42770</v>
      </c>
    </row>
    <row r="29" spans="1:24" ht="12.75" customHeight="1">
      <c r="A29" s="29" t="s">
        <v>17</v>
      </c>
      <c r="B29" s="30">
        <v>13729237</v>
      </c>
      <c r="C29" s="31">
        <v>97.3120603</v>
      </c>
      <c r="D29" s="30">
        <v>379227</v>
      </c>
      <c r="E29" s="31">
        <v>2.6879397</v>
      </c>
      <c r="F29" s="28">
        <v>42770</v>
      </c>
      <c r="G29" s="32">
        <v>14151234</v>
      </c>
      <c r="H29" s="30">
        <v>2127</v>
      </c>
      <c r="I29" s="30" t="s">
        <v>9</v>
      </c>
      <c r="J29" s="32" t="s">
        <v>10</v>
      </c>
      <c r="K29" s="33" t="s">
        <v>11</v>
      </c>
      <c r="L29" s="32">
        <v>43725</v>
      </c>
      <c r="M29" s="32" t="s">
        <v>12</v>
      </c>
      <c r="N29" s="32" t="s">
        <v>13</v>
      </c>
      <c r="O29" s="32"/>
      <c r="P29" s="32">
        <v>0</v>
      </c>
      <c r="Q29" s="34" t="str">
        <f t="shared" si="0"/>
        <v>5</v>
      </c>
      <c r="R29" s="35">
        <f t="shared" si="1"/>
        <v>13729237</v>
      </c>
      <c r="S29" s="36">
        <f t="shared" si="2"/>
        <v>97.3120603</v>
      </c>
      <c r="T29" s="35">
        <f t="shared" si="3"/>
        <v>379227</v>
      </c>
      <c r="U29" s="36">
        <f t="shared" si="4"/>
        <v>2.6879397</v>
      </c>
      <c r="V29" s="35">
        <f t="shared" si="5"/>
        <v>14108464</v>
      </c>
      <c r="W29" s="37">
        <f t="shared" si="6"/>
        <v>0.865796557878419</v>
      </c>
      <c r="X29" s="35">
        <f t="shared" si="7"/>
        <v>42770</v>
      </c>
    </row>
    <row r="30" spans="1:24" ht="12.75" customHeight="1">
      <c r="A30" s="29" t="s">
        <v>18</v>
      </c>
      <c r="B30" s="30">
        <v>13663218</v>
      </c>
      <c r="C30" s="31">
        <v>96.8441214</v>
      </c>
      <c r="D30" s="30">
        <v>445246</v>
      </c>
      <c r="E30" s="31">
        <v>3.1558786</v>
      </c>
      <c r="F30" s="28">
        <v>42770</v>
      </c>
      <c r="G30" s="32">
        <v>14151234</v>
      </c>
      <c r="H30" s="30">
        <v>2127</v>
      </c>
      <c r="I30" s="30" t="s">
        <v>9</v>
      </c>
      <c r="J30" s="32" t="s">
        <v>10</v>
      </c>
      <c r="K30" s="33" t="s">
        <v>11</v>
      </c>
      <c r="L30" s="32">
        <v>43725</v>
      </c>
      <c r="M30" s="32" t="s">
        <v>12</v>
      </c>
      <c r="N30" s="32" t="s">
        <v>13</v>
      </c>
      <c r="O30" s="32"/>
      <c r="P30" s="32">
        <v>0</v>
      </c>
      <c r="Q30" s="34" t="str">
        <f t="shared" si="0"/>
        <v>6</v>
      </c>
      <c r="R30" s="35">
        <f t="shared" si="1"/>
        <v>13663218</v>
      </c>
      <c r="S30" s="36">
        <f t="shared" si="2"/>
        <v>96.8441214</v>
      </c>
      <c r="T30" s="35">
        <f t="shared" si="3"/>
        <v>445246</v>
      </c>
      <c r="U30" s="36">
        <f t="shared" si="4"/>
        <v>3.1558786</v>
      </c>
      <c r="V30" s="35">
        <f t="shared" si="5"/>
        <v>14108464</v>
      </c>
      <c r="W30" s="37">
        <f t="shared" si="6"/>
        <v>0.865796557878419</v>
      </c>
      <c r="X30" s="35">
        <f t="shared" si="7"/>
        <v>42770</v>
      </c>
    </row>
    <row r="31" spans="1:24" ht="12.75" customHeight="1">
      <c r="A31" s="29" t="s">
        <v>19</v>
      </c>
      <c r="B31" s="30">
        <v>13686109</v>
      </c>
      <c r="C31" s="31">
        <v>97.0063646</v>
      </c>
      <c r="D31" s="30">
        <v>422356</v>
      </c>
      <c r="E31" s="31">
        <v>2.9936354</v>
      </c>
      <c r="F31" s="28">
        <v>42770</v>
      </c>
      <c r="G31" s="32">
        <v>14151235</v>
      </c>
      <c r="H31" s="30">
        <v>2127</v>
      </c>
      <c r="I31" s="30" t="s">
        <v>9</v>
      </c>
      <c r="J31" s="32" t="s">
        <v>10</v>
      </c>
      <c r="K31" s="33" t="s">
        <v>11</v>
      </c>
      <c r="L31" s="32">
        <v>43725</v>
      </c>
      <c r="M31" s="32" t="s">
        <v>12</v>
      </c>
      <c r="N31" s="32" t="s">
        <v>13</v>
      </c>
      <c r="O31" s="32"/>
      <c r="P31" s="32">
        <v>0</v>
      </c>
      <c r="Q31" s="34" t="str">
        <f t="shared" si="0"/>
        <v>7</v>
      </c>
      <c r="R31" s="35">
        <f t="shared" si="1"/>
        <v>13686109</v>
      </c>
      <c r="S31" s="36">
        <f t="shared" si="2"/>
        <v>97.0063646</v>
      </c>
      <c r="T31" s="35">
        <f t="shared" si="3"/>
        <v>422356</v>
      </c>
      <c r="U31" s="36">
        <f t="shared" si="4"/>
        <v>2.9936354</v>
      </c>
      <c r="V31" s="35">
        <f t="shared" si="5"/>
        <v>14108465</v>
      </c>
      <c r="W31" s="37">
        <f t="shared" si="6"/>
        <v>0.8657966192455925</v>
      </c>
      <c r="X31" s="35">
        <f t="shared" si="7"/>
        <v>42770</v>
      </c>
    </row>
    <row r="32" spans="1:24" ht="12.75" customHeight="1">
      <c r="A32" s="29" t="s">
        <v>20</v>
      </c>
      <c r="B32" s="30">
        <v>13005717</v>
      </c>
      <c r="C32" s="31">
        <v>92.1837912</v>
      </c>
      <c r="D32" s="30">
        <v>1102747</v>
      </c>
      <c r="E32" s="31">
        <v>7.8162088</v>
      </c>
      <c r="F32" s="28">
        <v>42770</v>
      </c>
      <c r="G32" s="32">
        <v>14151234</v>
      </c>
      <c r="H32" s="30">
        <v>2127</v>
      </c>
      <c r="I32" s="30" t="s">
        <v>9</v>
      </c>
      <c r="J32" s="32" t="s">
        <v>10</v>
      </c>
      <c r="K32" s="33" t="s">
        <v>11</v>
      </c>
      <c r="L32" s="32">
        <v>43725</v>
      </c>
      <c r="M32" s="32" t="s">
        <v>12</v>
      </c>
      <c r="N32" s="32" t="s">
        <v>13</v>
      </c>
      <c r="O32" s="32"/>
      <c r="P32" s="32">
        <v>0</v>
      </c>
      <c r="Q32" s="34" t="str">
        <f t="shared" si="0"/>
        <v>8</v>
      </c>
      <c r="R32" s="35">
        <f t="shared" si="1"/>
        <v>13005717</v>
      </c>
      <c r="S32" s="36">
        <f t="shared" si="2"/>
        <v>92.1837912</v>
      </c>
      <c r="T32" s="35">
        <f t="shared" si="3"/>
        <v>1102747</v>
      </c>
      <c r="U32" s="36">
        <f t="shared" si="4"/>
        <v>7.8162088</v>
      </c>
      <c r="V32" s="35">
        <f t="shared" si="5"/>
        <v>14108464</v>
      </c>
      <c r="W32" s="37">
        <f t="shared" si="6"/>
        <v>0.865796557878419</v>
      </c>
      <c r="X32" s="35">
        <f t="shared" si="7"/>
        <v>42770</v>
      </c>
    </row>
    <row r="33" spans="1:24" ht="12.75" customHeight="1">
      <c r="A33" s="29" t="s">
        <v>21</v>
      </c>
      <c r="B33" s="30">
        <v>13288130</v>
      </c>
      <c r="C33" s="31">
        <v>94.1855187</v>
      </c>
      <c r="D33" s="30">
        <v>820334</v>
      </c>
      <c r="E33" s="31">
        <v>5.8144813</v>
      </c>
      <c r="F33" s="28">
        <v>42770</v>
      </c>
      <c r="G33" s="32">
        <v>14151234</v>
      </c>
      <c r="H33" s="30">
        <v>2127</v>
      </c>
      <c r="I33" s="30" t="s">
        <v>9</v>
      </c>
      <c r="J33" s="32" t="s">
        <v>10</v>
      </c>
      <c r="K33" s="33" t="s">
        <v>11</v>
      </c>
      <c r="L33" s="32">
        <v>43725</v>
      </c>
      <c r="M33" s="32" t="s">
        <v>12</v>
      </c>
      <c r="N33" s="32" t="s">
        <v>13</v>
      </c>
      <c r="O33" s="32"/>
      <c r="P33" s="32">
        <v>0</v>
      </c>
      <c r="Q33" s="34" t="str">
        <f t="shared" si="0"/>
        <v>9</v>
      </c>
      <c r="R33" s="35">
        <f t="shared" si="1"/>
        <v>13288130</v>
      </c>
      <c r="S33" s="36">
        <f t="shared" si="2"/>
        <v>94.1855187</v>
      </c>
      <c r="T33" s="35">
        <f t="shared" si="3"/>
        <v>820334</v>
      </c>
      <c r="U33" s="36">
        <f t="shared" si="4"/>
        <v>5.8144813</v>
      </c>
      <c r="V33" s="35">
        <f t="shared" si="5"/>
        <v>14108464</v>
      </c>
      <c r="W33" s="37">
        <f t="shared" si="6"/>
        <v>0.865796557878419</v>
      </c>
      <c r="X33" s="35">
        <f t="shared" si="7"/>
        <v>42770</v>
      </c>
    </row>
    <row r="34" spans="1:24" ht="12.75" customHeight="1">
      <c r="A34" s="29" t="s">
        <v>22</v>
      </c>
      <c r="B34" s="30">
        <v>13290320</v>
      </c>
      <c r="C34" s="31">
        <v>94.2010413</v>
      </c>
      <c r="D34" s="30">
        <v>818144</v>
      </c>
      <c r="E34" s="31">
        <v>5.7989587</v>
      </c>
      <c r="F34" s="28">
        <v>42770</v>
      </c>
      <c r="G34" s="32">
        <v>14151234</v>
      </c>
      <c r="H34" s="30">
        <v>2127</v>
      </c>
      <c r="I34" s="30" t="s">
        <v>9</v>
      </c>
      <c r="J34" s="32" t="s">
        <v>10</v>
      </c>
      <c r="K34" s="33" t="s">
        <v>11</v>
      </c>
      <c r="L34" s="32">
        <v>43725</v>
      </c>
      <c r="M34" s="32" t="s">
        <v>12</v>
      </c>
      <c r="N34" s="32" t="s">
        <v>13</v>
      </c>
      <c r="O34" s="32"/>
      <c r="P34" s="32">
        <v>0</v>
      </c>
      <c r="Q34" s="34" t="str">
        <f t="shared" si="0"/>
        <v>10</v>
      </c>
      <c r="R34" s="35">
        <f t="shared" si="1"/>
        <v>13290320</v>
      </c>
      <c r="S34" s="36">
        <f t="shared" si="2"/>
        <v>94.2010413</v>
      </c>
      <c r="T34" s="35">
        <f t="shared" si="3"/>
        <v>818144</v>
      </c>
      <c r="U34" s="36">
        <f t="shared" si="4"/>
        <v>5.7989587</v>
      </c>
      <c r="V34" s="35">
        <f t="shared" si="5"/>
        <v>14108464</v>
      </c>
      <c r="W34" s="37">
        <f t="shared" si="6"/>
        <v>0.865796557878419</v>
      </c>
      <c r="X34" s="35">
        <f t="shared" si="7"/>
        <v>42770</v>
      </c>
    </row>
    <row r="35" spans="1:24" ht="12.75" customHeight="1">
      <c r="A35" s="29" t="s">
        <v>23</v>
      </c>
      <c r="B35" s="30">
        <v>13288130</v>
      </c>
      <c r="C35" s="31">
        <v>94.1855187</v>
      </c>
      <c r="D35" s="30">
        <v>820334</v>
      </c>
      <c r="E35" s="31">
        <v>5.8144813</v>
      </c>
      <c r="F35" s="28">
        <v>42770</v>
      </c>
      <c r="G35" s="32">
        <v>14151234</v>
      </c>
      <c r="H35" s="30">
        <v>2127</v>
      </c>
      <c r="I35" s="30" t="s">
        <v>9</v>
      </c>
      <c r="J35" s="32" t="s">
        <v>10</v>
      </c>
      <c r="K35" s="33" t="s">
        <v>11</v>
      </c>
      <c r="L35" s="32">
        <v>43725</v>
      </c>
      <c r="M35" s="32" t="s">
        <v>12</v>
      </c>
      <c r="N35" s="32" t="s">
        <v>13</v>
      </c>
      <c r="O35" s="32"/>
      <c r="P35" s="32">
        <v>0</v>
      </c>
      <c r="Q35" s="34" t="str">
        <f t="shared" si="0"/>
        <v>11</v>
      </c>
      <c r="R35" s="35">
        <f t="shared" si="1"/>
        <v>13288130</v>
      </c>
      <c r="S35" s="36">
        <f t="shared" si="2"/>
        <v>94.1855187</v>
      </c>
      <c r="T35" s="35">
        <f t="shared" si="3"/>
        <v>820334</v>
      </c>
      <c r="U35" s="36">
        <f t="shared" si="4"/>
        <v>5.8144813</v>
      </c>
      <c r="V35" s="35">
        <f t="shared" si="5"/>
        <v>14108464</v>
      </c>
      <c r="W35" s="37">
        <f t="shared" si="6"/>
        <v>0.865796557878419</v>
      </c>
      <c r="X35" s="35">
        <f t="shared" si="7"/>
        <v>42770</v>
      </c>
    </row>
    <row r="36" spans="1:24" ht="12.75">
      <c r="A36" s="29" t="s">
        <v>24</v>
      </c>
      <c r="B36" s="30">
        <v>13822033</v>
      </c>
      <c r="C36" s="31">
        <v>98.8613661</v>
      </c>
      <c r="D36" s="30">
        <v>159195</v>
      </c>
      <c r="E36" s="31">
        <v>1.1386339</v>
      </c>
      <c r="F36" s="28">
        <v>170006</v>
      </c>
      <c r="G36" s="32">
        <v>14151234</v>
      </c>
      <c r="H36" s="30">
        <v>2127</v>
      </c>
      <c r="I36" s="30" t="s">
        <v>9</v>
      </c>
      <c r="J36" s="32" t="s">
        <v>10</v>
      </c>
      <c r="K36" s="33" t="s">
        <v>11</v>
      </c>
      <c r="L36" s="32">
        <v>43725</v>
      </c>
      <c r="M36" s="32" t="s">
        <v>12</v>
      </c>
      <c r="N36" s="32" t="s">
        <v>13</v>
      </c>
      <c r="O36" s="32"/>
      <c r="P36" s="32">
        <v>0</v>
      </c>
      <c r="Q36" s="34" t="str">
        <f t="shared" si="0"/>
        <v>12</v>
      </c>
      <c r="R36" s="35">
        <f t="shared" si="1"/>
        <v>13822033</v>
      </c>
      <c r="S36" s="36">
        <f t="shared" si="2"/>
        <v>98.8613661</v>
      </c>
      <c r="T36" s="35">
        <f t="shared" si="3"/>
        <v>159195</v>
      </c>
      <c r="U36" s="36">
        <f t="shared" si="4"/>
        <v>1.1386339</v>
      </c>
      <c r="V36" s="35">
        <f t="shared" si="5"/>
        <v>13981228</v>
      </c>
      <c r="W36" s="37">
        <f t="shared" si="6"/>
        <v>0.85798844419303</v>
      </c>
      <c r="X36" s="35">
        <f t="shared" si="7"/>
        <v>170006</v>
      </c>
    </row>
    <row r="37" spans="2:24" ht="25.5" customHeight="1">
      <c r="B37" s="9"/>
      <c r="C37" s="11"/>
      <c r="D37" s="9"/>
      <c r="E37" s="11"/>
      <c r="G37" s="1"/>
      <c r="H37" s="9"/>
      <c r="I37" s="9"/>
      <c r="J37" s="1"/>
      <c r="K37" s="17"/>
      <c r="L37" s="1"/>
      <c r="M37" s="1"/>
      <c r="N37" s="1"/>
      <c r="O37" s="1"/>
      <c r="P37" s="1"/>
      <c r="Q37" s="26" t="str">
        <f>IF($V$23="Ind","* Independent Resolution","")</f>
        <v>* Independent Resolution</v>
      </c>
      <c r="R37" s="25"/>
      <c r="S37" s="11"/>
      <c r="T37" s="9"/>
      <c r="U37" s="11"/>
      <c r="V37" s="9"/>
      <c r="W37" s="24"/>
      <c r="X37" s="9"/>
    </row>
    <row r="38" spans="1:24" ht="12.75" customHeight="1">
      <c r="A38" s="29" t="s">
        <v>25</v>
      </c>
      <c r="B38" s="30">
        <v>715225</v>
      </c>
      <c r="C38" s="31">
        <v>61.6323027</v>
      </c>
      <c r="D38" s="30">
        <v>445246</v>
      </c>
      <c r="E38" s="31">
        <v>38.3676973</v>
      </c>
      <c r="F38" s="28">
        <v>42770</v>
      </c>
      <c r="G38" s="32">
        <v>1203241</v>
      </c>
      <c r="H38" s="30"/>
      <c r="I38" s="30" t="s">
        <v>9</v>
      </c>
      <c r="J38" s="32" t="s">
        <v>10</v>
      </c>
      <c r="K38" s="33" t="s">
        <v>11</v>
      </c>
      <c r="L38" s="32">
        <v>43725</v>
      </c>
      <c r="M38" s="32" t="s">
        <v>12</v>
      </c>
      <c r="N38" s="32" t="s">
        <v>13</v>
      </c>
      <c r="O38" s="32"/>
      <c r="P38" s="32">
        <v>1</v>
      </c>
      <c r="Q38" s="34" t="str">
        <f>A38</f>
        <v>6*</v>
      </c>
      <c r="R38" s="35">
        <f>B38</f>
        <v>715225</v>
      </c>
      <c r="S38" s="36">
        <f>C38</f>
        <v>61.6323027</v>
      </c>
      <c r="T38" s="35">
        <f>D38</f>
        <v>445246</v>
      </c>
      <c r="U38" s="36">
        <f>E38</f>
        <v>38.3676973</v>
      </c>
      <c r="V38" s="35">
        <f>R38+T38</f>
        <v>1160471</v>
      </c>
      <c r="W38" s="37">
        <f>V38/IF(P38=1,$X$23,$W$23)</f>
        <v>0.34668204593226193</v>
      </c>
      <c r="X38" s="35">
        <f>F38</f>
        <v>42770</v>
      </c>
    </row>
    <row r="39" spans="1:24" ht="12.75" customHeight="1">
      <c r="A39" s="29" t="s">
        <v>26</v>
      </c>
      <c r="B39" s="30">
        <v>738116</v>
      </c>
      <c r="C39" s="31">
        <v>63.6048091</v>
      </c>
      <c r="D39" s="30">
        <v>422356</v>
      </c>
      <c r="E39" s="31">
        <v>36.3951909</v>
      </c>
      <c r="F39" s="28">
        <v>42770</v>
      </c>
      <c r="G39" s="32">
        <v>1203242</v>
      </c>
      <c r="H39" s="30"/>
      <c r="I39" s="30" t="s">
        <v>9</v>
      </c>
      <c r="J39" s="32" t="s">
        <v>10</v>
      </c>
      <c r="K39" s="33" t="s">
        <v>11</v>
      </c>
      <c r="L39" s="32">
        <v>43725</v>
      </c>
      <c r="M39" s="32" t="s">
        <v>12</v>
      </c>
      <c r="N39" s="32" t="s">
        <v>13</v>
      </c>
      <c r="O39" s="32"/>
      <c r="P39" s="32">
        <v>1</v>
      </c>
      <c r="Q39" s="34" t="str">
        <f>A39</f>
        <v>7*</v>
      </c>
      <c r="R39" s="35">
        <f>B39</f>
        <v>738116</v>
      </c>
      <c r="S39" s="36">
        <f>C39</f>
        <v>63.6048091</v>
      </c>
      <c r="T39" s="35">
        <f>D39</f>
        <v>422356</v>
      </c>
      <c r="U39" s="36">
        <f>E39</f>
        <v>36.3951909</v>
      </c>
      <c r="V39" s="35">
        <f>R39+T39</f>
        <v>1160472</v>
      </c>
      <c r="W39" s="37">
        <f>V39/IF(P39=1,$X$23,$W$23)</f>
        <v>0.34668234467479486</v>
      </c>
      <c r="X39" s="35">
        <f>F39</f>
        <v>42770</v>
      </c>
    </row>
    <row r="40" spans="17:23" ht="26.25" customHeight="1">
      <c r="Q40" s="2" t="s">
        <v>4</v>
      </c>
      <c r="W40"/>
    </row>
    <row r="41" spans="17:23" ht="52.5" customHeight="1">
      <c r="Q41" s="2"/>
      <c r="W41"/>
    </row>
    <row r="42" spans="17:24" ht="72" customHeight="1">
      <c r="Q42" s="41" t="str">
        <f ca="1">INDIRECT("N25")</f>
        <v>Ryan Morten
Relationship Manager</v>
      </c>
      <c r="R42" s="41"/>
      <c r="S42" s="41"/>
      <c r="T42" s="41"/>
      <c r="U42" s="41"/>
      <c r="V42" s="41"/>
      <c r="W42" s="41"/>
      <c r="X42" s="41"/>
    </row>
  </sheetData>
  <sheetProtection/>
  <mergeCells count="2">
    <mergeCell ref="V13:X13"/>
    <mergeCell ref="Q42:X42"/>
  </mergeCell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  <pageSetUpPr fitToPage="1"/>
  </sheetPr>
  <dimension ref="A6:Y39"/>
  <sheetViews>
    <sheetView showGridLines="0" zoomScalePageLayoutView="0" workbookViewId="0" topLeftCell="Q1">
      <selection activeCell="Q1" sqref="Q1"/>
    </sheetView>
  </sheetViews>
  <sheetFormatPr defaultColWidth="9.140625" defaultRowHeight="12.75"/>
  <cols>
    <col min="1" max="1" width="9.140625" style="0" hidden="1" customWidth="1"/>
    <col min="2" max="2" width="12.7109375" style="0" hidden="1" customWidth="1"/>
    <col min="3" max="9" width="9.140625" style="0" hidden="1" customWidth="1"/>
    <col min="10" max="10" width="16.28125" style="0" hidden="1" customWidth="1"/>
    <col min="11" max="11" width="17.8515625" style="0" hidden="1" customWidth="1"/>
    <col min="12" max="12" width="27.421875" style="0" hidden="1" customWidth="1"/>
    <col min="13" max="13" width="17.28125" style="0" hidden="1" customWidth="1"/>
    <col min="14" max="15" width="27.8515625" style="0" hidden="1" customWidth="1"/>
    <col min="16" max="16" width="12.8515625" style="0" hidden="1" customWidth="1"/>
    <col min="17" max="17" width="13.421875" style="0" customWidth="1"/>
    <col min="18" max="18" width="12.7109375" style="1" customWidth="1"/>
    <col min="19" max="19" width="6.57421875" style="4" customWidth="1"/>
    <col min="20" max="20" width="12.7109375" style="1" customWidth="1"/>
    <col min="21" max="21" width="6.57421875" style="4" customWidth="1"/>
    <col min="22" max="22" width="12.7109375" style="1" customWidth="1"/>
    <col min="23" max="23" width="13.8515625" style="1" customWidth="1"/>
    <col min="24" max="24" width="8.421875" style="1" bestFit="1" customWidth="1"/>
  </cols>
  <sheetData>
    <row r="6" ht="12.75">
      <c r="Q6" t="s">
        <v>0</v>
      </c>
    </row>
    <row r="7" ht="12.75">
      <c r="Q7" s="1" t="str">
        <f ca="1">INDIRECT("M25")</f>
        <v>Daejan Holdings PLC </v>
      </c>
    </row>
    <row r="9" ht="12.75">
      <c r="Y9" s="3"/>
    </row>
    <row r="13" spans="21:25" ht="12.75">
      <c r="U13" s="21"/>
      <c r="V13" s="21"/>
      <c r="W13" s="42">
        <f ca="1">INDIRECT("L25")</f>
        <v>43725</v>
      </c>
      <c r="X13" s="40"/>
      <c r="Y13" s="40"/>
    </row>
    <row r="17" ht="12.75">
      <c r="Q17" t="s">
        <v>1</v>
      </c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t="str">
        <f ca="1">"Members of the Company held on "&amp;TEXT(INDIRECT("L25"),"d mmmm yyyy")&amp;", I HEREBY CERTIFY that the result of the Poll"</f>
        <v>Members of the Company held on 17 September 2019, I HEREBY CERTIFY that the result of the Poll</v>
      </c>
    </row>
    <row r="21" ht="12.75">
      <c r="Q21" t="s">
        <v>2</v>
      </c>
    </row>
    <row r="22" ht="12.75"/>
    <row r="23" spans="18:24" s="13" customFormat="1" ht="12" customHeight="1" hidden="1">
      <c r="R23" s="12"/>
      <c r="S23" s="14"/>
      <c r="T23" s="12"/>
      <c r="U23" s="14"/>
      <c r="V23" s="12"/>
      <c r="W23" s="12"/>
      <c r="X23" s="15">
        <v>16295357</v>
      </c>
    </row>
    <row r="24" spans="17:25" s="8" customFormat="1" ht="25.5" customHeight="1">
      <c r="Q24" s="5"/>
      <c r="R24" s="6" t="str">
        <f ca="1">"VOTES"&amp;CHAR(10)&amp;UPPER(INDIRECT("I25"))</f>
        <v>VOTES
FOR</v>
      </c>
      <c r="S24" s="7" t="s">
        <v>3</v>
      </c>
      <c r="T24" s="6" t="str">
        <f ca="1">"VOTES"&amp;CHAR(10)&amp;UPPER(INDIRECT("J25"))</f>
        <v>VOTES
AGAINST</v>
      </c>
      <c r="U24" s="7" t="s">
        <v>3</v>
      </c>
      <c r="V24" s="6" t="str">
        <f ca="1">"VOTES"&amp;CHAR(10)&amp;UPPER(INDIRECT("K25"))</f>
        <v>VOTES
WITHHELD</v>
      </c>
      <c r="W24" s="6" t="s">
        <v>5</v>
      </c>
      <c r="X24" s="6" t="s">
        <v>7</v>
      </c>
      <c r="Y24" s="6" t="s">
        <v>6</v>
      </c>
    </row>
    <row r="25" spans="1:25" ht="12.75" customHeight="1">
      <c r="A25" s="34" t="s">
        <v>8</v>
      </c>
      <c r="B25" s="35">
        <v>14025361</v>
      </c>
      <c r="C25" s="36">
        <v>99.1114963</v>
      </c>
      <c r="D25" s="35">
        <v>125733</v>
      </c>
      <c r="E25" s="36">
        <v>0.8885037</v>
      </c>
      <c r="F25" s="35">
        <v>140</v>
      </c>
      <c r="G25" s="35">
        <v>14151234</v>
      </c>
      <c r="H25" s="35">
        <v>2127</v>
      </c>
      <c r="I25" s="35" t="s">
        <v>9</v>
      </c>
      <c r="J25" s="35" t="s">
        <v>10</v>
      </c>
      <c r="K25" s="35" t="s">
        <v>11</v>
      </c>
      <c r="L25" s="38">
        <v>43725</v>
      </c>
      <c r="M25" s="35" t="s">
        <v>12</v>
      </c>
      <c r="N25" s="35" t="s">
        <v>13</v>
      </c>
      <c r="O25" s="35"/>
      <c r="P25" s="35">
        <v>0</v>
      </c>
      <c r="Q25" s="34" t="str">
        <f>A25</f>
        <v>1</v>
      </c>
      <c r="R25" s="35">
        <f aca="true" t="shared" si="0" ref="R25:W25">B25</f>
        <v>14025361</v>
      </c>
      <c r="S25" s="36">
        <f t="shared" si="0"/>
        <v>99.1114963</v>
      </c>
      <c r="T25" s="35">
        <f t="shared" si="0"/>
        <v>125733</v>
      </c>
      <c r="U25" s="36">
        <f t="shared" si="0"/>
        <v>0.8885037</v>
      </c>
      <c r="V25" s="35">
        <f t="shared" si="0"/>
        <v>140</v>
      </c>
      <c r="W25" s="35">
        <f t="shared" si="0"/>
        <v>14151234</v>
      </c>
      <c r="X25" s="37">
        <f>W25/$X$23</f>
        <v>0.8684212318883225</v>
      </c>
      <c r="Y25" s="35">
        <f>H25</f>
        <v>2127</v>
      </c>
    </row>
    <row r="26" spans="1:25" ht="12.75" customHeight="1">
      <c r="A26" s="34" t="s">
        <v>14</v>
      </c>
      <c r="B26" s="35">
        <v>13254988</v>
      </c>
      <c r="C26" s="36">
        <v>93.6707954</v>
      </c>
      <c r="D26" s="35">
        <v>895621</v>
      </c>
      <c r="E26" s="36">
        <v>6.3292046</v>
      </c>
      <c r="F26" s="35">
        <v>625</v>
      </c>
      <c r="G26" s="35">
        <v>14151234</v>
      </c>
      <c r="H26" s="35">
        <v>2127</v>
      </c>
      <c r="I26" s="35" t="s">
        <v>9</v>
      </c>
      <c r="J26" s="35" t="s">
        <v>10</v>
      </c>
      <c r="K26" s="35" t="s">
        <v>11</v>
      </c>
      <c r="L26" s="38">
        <v>43725</v>
      </c>
      <c r="M26" s="35" t="s">
        <v>12</v>
      </c>
      <c r="N26" s="35" t="s">
        <v>13</v>
      </c>
      <c r="O26" s="35"/>
      <c r="P26" s="35">
        <v>0</v>
      </c>
      <c r="Q26" s="34" t="str">
        <f aca="true" t="shared" si="1" ref="Q26:Q36">A26</f>
        <v>2</v>
      </c>
      <c r="R26" s="35">
        <f aca="true" t="shared" si="2" ref="R26:R36">B26</f>
        <v>13254988</v>
      </c>
      <c r="S26" s="36">
        <f aca="true" t="shared" si="3" ref="S26:S36">C26</f>
        <v>93.6707954</v>
      </c>
      <c r="T26" s="35">
        <f aca="true" t="shared" si="4" ref="T26:T36">D26</f>
        <v>895621</v>
      </c>
      <c r="U26" s="36">
        <f aca="true" t="shared" si="5" ref="U26:U36">E26</f>
        <v>6.3292046</v>
      </c>
      <c r="V26" s="35">
        <f aca="true" t="shared" si="6" ref="V26:V36">F26</f>
        <v>625</v>
      </c>
      <c r="W26" s="35">
        <f aca="true" t="shared" si="7" ref="W26:W36">G26</f>
        <v>14151234</v>
      </c>
      <c r="X26" s="37">
        <f aca="true" t="shared" si="8" ref="X26:X36">W26/$X$23</f>
        <v>0.8684212318883225</v>
      </c>
      <c r="Y26" s="35">
        <f aca="true" t="shared" si="9" ref="Y26:Y36">H26</f>
        <v>2127</v>
      </c>
    </row>
    <row r="27" spans="1:25" ht="12.75" customHeight="1">
      <c r="A27" s="34" t="s">
        <v>15</v>
      </c>
      <c r="B27" s="35">
        <v>14151233</v>
      </c>
      <c r="C27" s="36">
        <v>99.9999859</v>
      </c>
      <c r="D27" s="35">
        <v>2</v>
      </c>
      <c r="E27" s="36">
        <v>1.41E-05</v>
      </c>
      <c r="F27" s="35">
        <v>0</v>
      </c>
      <c r="G27" s="35">
        <v>14151235</v>
      </c>
      <c r="H27" s="35">
        <v>2127</v>
      </c>
      <c r="I27" s="35" t="s">
        <v>9</v>
      </c>
      <c r="J27" s="35" t="s">
        <v>10</v>
      </c>
      <c r="K27" s="35" t="s">
        <v>11</v>
      </c>
      <c r="L27" s="38">
        <v>43725</v>
      </c>
      <c r="M27" s="35" t="s">
        <v>12</v>
      </c>
      <c r="N27" s="35" t="s">
        <v>13</v>
      </c>
      <c r="O27" s="35"/>
      <c r="P27" s="35">
        <v>0</v>
      </c>
      <c r="Q27" s="34" t="str">
        <f t="shared" si="1"/>
        <v>3</v>
      </c>
      <c r="R27" s="35">
        <f t="shared" si="2"/>
        <v>14151233</v>
      </c>
      <c r="S27" s="36">
        <f t="shared" si="3"/>
        <v>99.9999859</v>
      </c>
      <c r="T27" s="35">
        <f t="shared" si="4"/>
        <v>2</v>
      </c>
      <c r="U27" s="36">
        <f t="shared" si="5"/>
        <v>1.41E-05</v>
      </c>
      <c r="V27" s="35">
        <f t="shared" si="6"/>
        <v>0</v>
      </c>
      <c r="W27" s="35">
        <f t="shared" si="7"/>
        <v>14151235</v>
      </c>
      <c r="X27" s="37">
        <f t="shared" si="8"/>
        <v>0.868421293255496</v>
      </c>
      <c r="Y27" s="35">
        <f t="shared" si="9"/>
        <v>2127</v>
      </c>
    </row>
    <row r="28" spans="1:25" ht="12.75" customHeight="1">
      <c r="A28" s="34" t="s">
        <v>16</v>
      </c>
      <c r="B28" s="35">
        <v>13007555</v>
      </c>
      <c r="C28" s="36">
        <v>92.1968189</v>
      </c>
      <c r="D28" s="35">
        <v>1100909</v>
      </c>
      <c r="E28" s="36">
        <v>7.8031811</v>
      </c>
      <c r="F28" s="35">
        <v>42770</v>
      </c>
      <c r="G28" s="35">
        <v>14151234</v>
      </c>
      <c r="H28" s="35">
        <v>2127</v>
      </c>
      <c r="I28" s="35" t="s">
        <v>9</v>
      </c>
      <c r="J28" s="35" t="s">
        <v>10</v>
      </c>
      <c r="K28" s="35" t="s">
        <v>11</v>
      </c>
      <c r="L28" s="38">
        <v>43725</v>
      </c>
      <c r="M28" s="35" t="s">
        <v>12</v>
      </c>
      <c r="N28" s="35" t="s">
        <v>13</v>
      </c>
      <c r="O28" s="35"/>
      <c r="P28" s="35">
        <v>0</v>
      </c>
      <c r="Q28" s="34" t="str">
        <f t="shared" si="1"/>
        <v>4</v>
      </c>
      <c r="R28" s="35">
        <f t="shared" si="2"/>
        <v>13007555</v>
      </c>
      <c r="S28" s="36">
        <f t="shared" si="3"/>
        <v>92.1968189</v>
      </c>
      <c r="T28" s="35">
        <f t="shared" si="4"/>
        <v>1100909</v>
      </c>
      <c r="U28" s="36">
        <f t="shared" si="5"/>
        <v>7.8031811</v>
      </c>
      <c r="V28" s="35">
        <f t="shared" si="6"/>
        <v>42770</v>
      </c>
      <c r="W28" s="35">
        <f t="shared" si="7"/>
        <v>14151234</v>
      </c>
      <c r="X28" s="37">
        <f t="shared" si="8"/>
        <v>0.8684212318883225</v>
      </c>
      <c r="Y28" s="35">
        <f t="shared" si="9"/>
        <v>2127</v>
      </c>
    </row>
    <row r="29" spans="1:25" ht="12.75" customHeight="1">
      <c r="A29" s="34" t="s">
        <v>17</v>
      </c>
      <c r="B29" s="35">
        <v>13729237</v>
      </c>
      <c r="C29" s="36">
        <v>97.3120603</v>
      </c>
      <c r="D29" s="35">
        <v>379227</v>
      </c>
      <c r="E29" s="36">
        <v>2.6879397</v>
      </c>
      <c r="F29" s="35">
        <v>42770</v>
      </c>
      <c r="G29" s="35">
        <v>14151234</v>
      </c>
      <c r="H29" s="35">
        <v>2127</v>
      </c>
      <c r="I29" s="35" t="s">
        <v>9</v>
      </c>
      <c r="J29" s="35" t="s">
        <v>10</v>
      </c>
      <c r="K29" s="35" t="s">
        <v>11</v>
      </c>
      <c r="L29" s="38">
        <v>43725</v>
      </c>
      <c r="M29" s="35" t="s">
        <v>12</v>
      </c>
      <c r="N29" s="35" t="s">
        <v>13</v>
      </c>
      <c r="O29" s="35"/>
      <c r="P29" s="35">
        <v>0</v>
      </c>
      <c r="Q29" s="34" t="str">
        <f t="shared" si="1"/>
        <v>5</v>
      </c>
      <c r="R29" s="35">
        <f t="shared" si="2"/>
        <v>13729237</v>
      </c>
      <c r="S29" s="36">
        <f t="shared" si="3"/>
        <v>97.3120603</v>
      </c>
      <c r="T29" s="35">
        <f t="shared" si="4"/>
        <v>379227</v>
      </c>
      <c r="U29" s="36">
        <f t="shared" si="5"/>
        <v>2.6879397</v>
      </c>
      <c r="V29" s="35">
        <f t="shared" si="6"/>
        <v>42770</v>
      </c>
      <c r="W29" s="35">
        <f t="shared" si="7"/>
        <v>14151234</v>
      </c>
      <c r="X29" s="37">
        <f t="shared" si="8"/>
        <v>0.8684212318883225</v>
      </c>
      <c r="Y29" s="35">
        <f t="shared" si="9"/>
        <v>2127</v>
      </c>
    </row>
    <row r="30" spans="1:25" ht="12.75" customHeight="1">
      <c r="A30" s="34" t="s">
        <v>18</v>
      </c>
      <c r="B30" s="35">
        <v>13663218</v>
      </c>
      <c r="C30" s="36">
        <v>96.8441214</v>
      </c>
      <c r="D30" s="35">
        <v>445246</v>
      </c>
      <c r="E30" s="36">
        <v>3.1558786</v>
      </c>
      <c r="F30" s="35">
        <v>42770</v>
      </c>
      <c r="G30" s="35">
        <v>14151234</v>
      </c>
      <c r="H30" s="35">
        <v>2127</v>
      </c>
      <c r="I30" s="35" t="s">
        <v>9</v>
      </c>
      <c r="J30" s="35" t="s">
        <v>10</v>
      </c>
      <c r="K30" s="35" t="s">
        <v>11</v>
      </c>
      <c r="L30" s="38">
        <v>43725</v>
      </c>
      <c r="M30" s="35" t="s">
        <v>12</v>
      </c>
      <c r="N30" s="35" t="s">
        <v>13</v>
      </c>
      <c r="O30" s="35"/>
      <c r="P30" s="35">
        <v>0</v>
      </c>
      <c r="Q30" s="34" t="str">
        <f t="shared" si="1"/>
        <v>6</v>
      </c>
      <c r="R30" s="35">
        <f t="shared" si="2"/>
        <v>13663218</v>
      </c>
      <c r="S30" s="36">
        <f t="shared" si="3"/>
        <v>96.8441214</v>
      </c>
      <c r="T30" s="35">
        <f t="shared" si="4"/>
        <v>445246</v>
      </c>
      <c r="U30" s="36">
        <f t="shared" si="5"/>
        <v>3.1558786</v>
      </c>
      <c r="V30" s="35">
        <f t="shared" si="6"/>
        <v>42770</v>
      </c>
      <c r="W30" s="35">
        <f t="shared" si="7"/>
        <v>14151234</v>
      </c>
      <c r="X30" s="37">
        <f t="shared" si="8"/>
        <v>0.8684212318883225</v>
      </c>
      <c r="Y30" s="35">
        <f t="shared" si="9"/>
        <v>2127</v>
      </c>
    </row>
    <row r="31" spans="1:25" ht="12.75" customHeight="1">
      <c r="A31" s="34" t="s">
        <v>19</v>
      </c>
      <c r="B31" s="35">
        <v>13686109</v>
      </c>
      <c r="C31" s="36">
        <v>97.0063646</v>
      </c>
      <c r="D31" s="35">
        <v>422356</v>
      </c>
      <c r="E31" s="36">
        <v>2.9936354</v>
      </c>
      <c r="F31" s="35">
        <v>42770</v>
      </c>
      <c r="G31" s="35">
        <v>14151235</v>
      </c>
      <c r="H31" s="35">
        <v>2127</v>
      </c>
      <c r="I31" s="35" t="s">
        <v>9</v>
      </c>
      <c r="J31" s="35" t="s">
        <v>10</v>
      </c>
      <c r="K31" s="35" t="s">
        <v>11</v>
      </c>
      <c r="L31" s="38">
        <v>43725</v>
      </c>
      <c r="M31" s="35" t="s">
        <v>12</v>
      </c>
      <c r="N31" s="35" t="s">
        <v>13</v>
      </c>
      <c r="O31" s="35"/>
      <c r="P31" s="35">
        <v>0</v>
      </c>
      <c r="Q31" s="34" t="str">
        <f t="shared" si="1"/>
        <v>7</v>
      </c>
      <c r="R31" s="35">
        <f t="shared" si="2"/>
        <v>13686109</v>
      </c>
      <c r="S31" s="36">
        <f t="shared" si="3"/>
        <v>97.0063646</v>
      </c>
      <c r="T31" s="35">
        <f t="shared" si="4"/>
        <v>422356</v>
      </c>
      <c r="U31" s="36">
        <f t="shared" si="5"/>
        <v>2.9936354</v>
      </c>
      <c r="V31" s="35">
        <f t="shared" si="6"/>
        <v>42770</v>
      </c>
      <c r="W31" s="35">
        <f t="shared" si="7"/>
        <v>14151235</v>
      </c>
      <c r="X31" s="37">
        <f t="shared" si="8"/>
        <v>0.868421293255496</v>
      </c>
      <c r="Y31" s="35">
        <f t="shared" si="9"/>
        <v>2127</v>
      </c>
    </row>
    <row r="32" spans="1:25" ht="12.75" customHeight="1">
      <c r="A32" s="34" t="s">
        <v>20</v>
      </c>
      <c r="B32" s="35">
        <v>13005717</v>
      </c>
      <c r="C32" s="36">
        <v>92.1837912</v>
      </c>
      <c r="D32" s="35">
        <v>1102747</v>
      </c>
      <c r="E32" s="36">
        <v>7.8162088</v>
      </c>
      <c r="F32" s="35">
        <v>42770</v>
      </c>
      <c r="G32" s="35">
        <v>14151234</v>
      </c>
      <c r="H32" s="35">
        <v>2127</v>
      </c>
      <c r="I32" s="35" t="s">
        <v>9</v>
      </c>
      <c r="J32" s="35" t="s">
        <v>10</v>
      </c>
      <c r="K32" s="35" t="s">
        <v>11</v>
      </c>
      <c r="L32" s="38">
        <v>43725</v>
      </c>
      <c r="M32" s="35" t="s">
        <v>12</v>
      </c>
      <c r="N32" s="35" t="s">
        <v>13</v>
      </c>
      <c r="O32" s="35"/>
      <c r="P32" s="35">
        <v>0</v>
      </c>
      <c r="Q32" s="34" t="str">
        <f t="shared" si="1"/>
        <v>8</v>
      </c>
      <c r="R32" s="35">
        <f t="shared" si="2"/>
        <v>13005717</v>
      </c>
      <c r="S32" s="36">
        <f t="shared" si="3"/>
        <v>92.1837912</v>
      </c>
      <c r="T32" s="35">
        <f t="shared" si="4"/>
        <v>1102747</v>
      </c>
      <c r="U32" s="36">
        <f t="shared" si="5"/>
        <v>7.8162088</v>
      </c>
      <c r="V32" s="35">
        <f t="shared" si="6"/>
        <v>42770</v>
      </c>
      <c r="W32" s="35">
        <f t="shared" si="7"/>
        <v>14151234</v>
      </c>
      <c r="X32" s="37">
        <f t="shared" si="8"/>
        <v>0.8684212318883225</v>
      </c>
      <c r="Y32" s="35">
        <f t="shared" si="9"/>
        <v>2127</v>
      </c>
    </row>
    <row r="33" spans="1:25" ht="12.75" customHeight="1">
      <c r="A33" s="34" t="s">
        <v>21</v>
      </c>
      <c r="B33" s="35">
        <v>13288130</v>
      </c>
      <c r="C33" s="36">
        <v>94.1855187</v>
      </c>
      <c r="D33" s="35">
        <v>820334</v>
      </c>
      <c r="E33" s="36">
        <v>5.8144813</v>
      </c>
      <c r="F33" s="35">
        <v>42770</v>
      </c>
      <c r="G33" s="35">
        <v>14151234</v>
      </c>
      <c r="H33" s="35">
        <v>2127</v>
      </c>
      <c r="I33" s="35" t="s">
        <v>9</v>
      </c>
      <c r="J33" s="35" t="s">
        <v>10</v>
      </c>
      <c r="K33" s="35" t="s">
        <v>11</v>
      </c>
      <c r="L33" s="38">
        <v>43725</v>
      </c>
      <c r="M33" s="35" t="s">
        <v>12</v>
      </c>
      <c r="N33" s="35" t="s">
        <v>13</v>
      </c>
      <c r="O33" s="35"/>
      <c r="P33" s="35">
        <v>0</v>
      </c>
      <c r="Q33" s="34" t="str">
        <f t="shared" si="1"/>
        <v>9</v>
      </c>
      <c r="R33" s="35">
        <f t="shared" si="2"/>
        <v>13288130</v>
      </c>
      <c r="S33" s="36">
        <f t="shared" si="3"/>
        <v>94.1855187</v>
      </c>
      <c r="T33" s="35">
        <f t="shared" si="4"/>
        <v>820334</v>
      </c>
      <c r="U33" s="36">
        <f t="shared" si="5"/>
        <v>5.8144813</v>
      </c>
      <c r="V33" s="35">
        <f t="shared" si="6"/>
        <v>42770</v>
      </c>
      <c r="W33" s="35">
        <f t="shared" si="7"/>
        <v>14151234</v>
      </c>
      <c r="X33" s="37">
        <f t="shared" si="8"/>
        <v>0.8684212318883225</v>
      </c>
      <c r="Y33" s="35">
        <f t="shared" si="9"/>
        <v>2127</v>
      </c>
    </row>
    <row r="34" spans="1:25" ht="12.75" customHeight="1">
      <c r="A34" s="34" t="s">
        <v>22</v>
      </c>
      <c r="B34" s="35">
        <v>13290320</v>
      </c>
      <c r="C34" s="36">
        <v>94.2010413</v>
      </c>
      <c r="D34" s="35">
        <v>818144</v>
      </c>
      <c r="E34" s="36">
        <v>5.7989587</v>
      </c>
      <c r="F34" s="35">
        <v>42770</v>
      </c>
      <c r="G34" s="35">
        <v>14151234</v>
      </c>
      <c r="H34" s="35">
        <v>2127</v>
      </c>
      <c r="I34" s="35" t="s">
        <v>9</v>
      </c>
      <c r="J34" s="35" t="s">
        <v>10</v>
      </c>
      <c r="K34" s="35" t="s">
        <v>11</v>
      </c>
      <c r="L34" s="38">
        <v>43725</v>
      </c>
      <c r="M34" s="35" t="s">
        <v>12</v>
      </c>
      <c r="N34" s="35" t="s">
        <v>13</v>
      </c>
      <c r="O34" s="35"/>
      <c r="P34" s="35">
        <v>0</v>
      </c>
      <c r="Q34" s="34" t="str">
        <f t="shared" si="1"/>
        <v>10</v>
      </c>
      <c r="R34" s="35">
        <f t="shared" si="2"/>
        <v>13290320</v>
      </c>
      <c r="S34" s="36">
        <f t="shared" si="3"/>
        <v>94.2010413</v>
      </c>
      <c r="T34" s="35">
        <f t="shared" si="4"/>
        <v>818144</v>
      </c>
      <c r="U34" s="36">
        <f t="shared" si="5"/>
        <v>5.7989587</v>
      </c>
      <c r="V34" s="35">
        <f t="shared" si="6"/>
        <v>42770</v>
      </c>
      <c r="W34" s="35">
        <f t="shared" si="7"/>
        <v>14151234</v>
      </c>
      <c r="X34" s="37">
        <f t="shared" si="8"/>
        <v>0.8684212318883225</v>
      </c>
      <c r="Y34" s="35">
        <f t="shared" si="9"/>
        <v>2127</v>
      </c>
    </row>
    <row r="35" spans="1:25" ht="12.75" customHeight="1">
      <c r="A35" s="34" t="s">
        <v>23</v>
      </c>
      <c r="B35" s="35">
        <v>13288130</v>
      </c>
      <c r="C35" s="36">
        <v>94.1855187</v>
      </c>
      <c r="D35" s="35">
        <v>820334</v>
      </c>
      <c r="E35" s="36">
        <v>5.8144813</v>
      </c>
      <c r="F35" s="35">
        <v>42770</v>
      </c>
      <c r="G35" s="35">
        <v>14151234</v>
      </c>
      <c r="H35" s="35">
        <v>2127</v>
      </c>
      <c r="I35" s="35" t="s">
        <v>9</v>
      </c>
      <c r="J35" s="35" t="s">
        <v>10</v>
      </c>
      <c r="K35" s="35" t="s">
        <v>11</v>
      </c>
      <c r="L35" s="38">
        <v>43725</v>
      </c>
      <c r="M35" s="35" t="s">
        <v>12</v>
      </c>
      <c r="N35" s="35" t="s">
        <v>13</v>
      </c>
      <c r="O35" s="35"/>
      <c r="P35" s="35">
        <v>0</v>
      </c>
      <c r="Q35" s="34" t="str">
        <f t="shared" si="1"/>
        <v>11</v>
      </c>
      <c r="R35" s="35">
        <f t="shared" si="2"/>
        <v>13288130</v>
      </c>
      <c r="S35" s="36">
        <f t="shared" si="3"/>
        <v>94.1855187</v>
      </c>
      <c r="T35" s="35">
        <f t="shared" si="4"/>
        <v>820334</v>
      </c>
      <c r="U35" s="36">
        <f t="shared" si="5"/>
        <v>5.8144813</v>
      </c>
      <c r="V35" s="35">
        <f t="shared" si="6"/>
        <v>42770</v>
      </c>
      <c r="W35" s="35">
        <f t="shared" si="7"/>
        <v>14151234</v>
      </c>
      <c r="X35" s="37">
        <f t="shared" si="8"/>
        <v>0.8684212318883225</v>
      </c>
      <c r="Y35" s="35">
        <f t="shared" si="9"/>
        <v>2127</v>
      </c>
    </row>
    <row r="36" spans="1:25" ht="12.75">
      <c r="A36" s="34" t="s">
        <v>24</v>
      </c>
      <c r="B36" s="35">
        <v>13822033</v>
      </c>
      <c r="C36" s="36">
        <v>98.8613661</v>
      </c>
      <c r="D36" s="35">
        <v>159195</v>
      </c>
      <c r="E36" s="36">
        <v>1.1386339</v>
      </c>
      <c r="F36" s="35">
        <v>170006</v>
      </c>
      <c r="G36" s="35">
        <v>14151234</v>
      </c>
      <c r="H36" s="35">
        <v>2127</v>
      </c>
      <c r="I36" s="35" t="s">
        <v>9</v>
      </c>
      <c r="J36" s="35" t="s">
        <v>10</v>
      </c>
      <c r="K36" s="35" t="s">
        <v>11</v>
      </c>
      <c r="L36" s="38">
        <v>43725</v>
      </c>
      <c r="M36" s="35" t="s">
        <v>12</v>
      </c>
      <c r="N36" s="35" t="s">
        <v>13</v>
      </c>
      <c r="O36" s="35"/>
      <c r="P36" s="35">
        <v>0</v>
      </c>
      <c r="Q36" s="34" t="str">
        <f t="shared" si="1"/>
        <v>12</v>
      </c>
      <c r="R36" s="35">
        <f t="shared" si="2"/>
        <v>13822033</v>
      </c>
      <c r="S36" s="36">
        <f t="shared" si="3"/>
        <v>98.8613661</v>
      </c>
      <c r="T36" s="35">
        <f t="shared" si="4"/>
        <v>159195</v>
      </c>
      <c r="U36" s="36">
        <f t="shared" si="5"/>
        <v>1.1386339</v>
      </c>
      <c r="V36" s="35">
        <f t="shared" si="6"/>
        <v>170006</v>
      </c>
      <c r="W36" s="35">
        <f t="shared" si="7"/>
        <v>14151234</v>
      </c>
      <c r="X36" s="37">
        <f t="shared" si="8"/>
        <v>0.8684212318883225</v>
      </c>
      <c r="Y36" s="35">
        <f t="shared" si="9"/>
        <v>2127</v>
      </c>
    </row>
    <row r="37" spans="17:24" ht="26.25" customHeight="1">
      <c r="Q37" s="2" t="s">
        <v>4</v>
      </c>
      <c r="V37" s="4"/>
      <c r="W37"/>
      <c r="X37"/>
    </row>
    <row r="38" spans="17:24" ht="52.5" customHeight="1">
      <c r="Q38" s="2"/>
      <c r="V38" s="4"/>
      <c r="W38"/>
      <c r="X38"/>
    </row>
    <row r="39" spans="17:25" ht="72" customHeight="1">
      <c r="Q39" s="41" t="str">
        <f ca="1">INDIRECT("N25")</f>
        <v>Ryan Morten
Relationship Manager</v>
      </c>
      <c r="R39" s="41"/>
      <c r="S39" s="41"/>
      <c r="T39" s="41"/>
      <c r="U39" s="41"/>
      <c r="V39" s="41"/>
      <c r="W39" s="41"/>
      <c r="X39" s="41"/>
      <c r="Y39" s="41"/>
    </row>
  </sheetData>
  <sheetProtection/>
  <mergeCells count="2">
    <mergeCell ref="W13:Y13"/>
    <mergeCell ref="Q39:Y39"/>
  </mergeCells>
  <printOptions/>
  <pageMargins left="0.7" right="0.7" top="0.75" bottom="0.75" header="0.3" footer="0.3"/>
  <pageSetup fitToHeight="0" fitToWidth="1" horizontalDpi="200" verticalDpi="2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tabColor indexed="10"/>
    <pageSetUpPr fitToPage="1"/>
  </sheetPr>
  <dimension ref="A6:AG38"/>
  <sheetViews>
    <sheetView showGridLines="0" zoomScalePageLayoutView="0" workbookViewId="0" topLeftCell="Q1">
      <selection activeCell="Q1" sqref="Q1"/>
    </sheetView>
  </sheetViews>
  <sheetFormatPr defaultColWidth="9.140625" defaultRowHeight="12.75"/>
  <cols>
    <col min="1" max="16" width="0" style="0" hidden="1" customWidth="1"/>
    <col min="17" max="17" width="13.421875" style="0" customWidth="1"/>
    <col min="18" max="18" width="12.7109375" style="1" customWidth="1"/>
    <col min="19" max="19" width="7.421875" style="1" customWidth="1"/>
    <col min="20" max="20" width="12.7109375" style="1" customWidth="1"/>
    <col min="21" max="21" width="8.00390625" style="1" customWidth="1"/>
    <col min="22" max="22" width="12.7109375" style="1" customWidth="1"/>
    <col min="23" max="23" width="7.57421875" style="1" customWidth="1"/>
    <col min="24" max="24" width="13.8515625" style="1" customWidth="1"/>
    <col min="25" max="25" width="9.421875" style="1" customWidth="1"/>
    <col min="26" max="29" width="13.8515625" style="1" customWidth="1"/>
    <col min="30" max="33" width="17.28125" style="1" customWidth="1"/>
    <col min="34" max="34" width="9.140625" style="0" customWidth="1"/>
  </cols>
  <sheetData>
    <row r="6" ht="12.75">
      <c r="Q6" t="s">
        <v>0</v>
      </c>
    </row>
    <row r="7" ht="12.75">
      <c r="Q7" s="1" t="str">
        <f ca="1">INDIRECT("M25")</f>
        <v>Daejan Holdings PLC </v>
      </c>
    </row>
    <row r="9" spans="26:33" ht="12.75">
      <c r="Z9" s="3"/>
      <c r="AA9" s="3"/>
      <c r="AB9" s="3"/>
      <c r="AC9" s="3"/>
      <c r="AD9" s="3"/>
      <c r="AE9" s="3"/>
      <c r="AF9" s="3"/>
      <c r="AG9" s="3"/>
    </row>
    <row r="13" spans="21:33" ht="12.75">
      <c r="U13" s="20"/>
      <c r="V13" s="20"/>
      <c r="W13" s="20"/>
      <c r="X13" s="42">
        <f ca="1">INDIRECT("L25")</f>
        <v>43725</v>
      </c>
      <c r="Y13" s="40"/>
      <c r="Z13" s="40"/>
      <c r="AA13" s="3"/>
      <c r="AB13" s="3"/>
      <c r="AC13" s="3"/>
      <c r="AD13" s="3"/>
      <c r="AE13" s="3"/>
      <c r="AF13" s="3"/>
      <c r="AG13" s="3"/>
    </row>
    <row r="17" ht="12.75">
      <c r="Q17" t="s">
        <v>1</v>
      </c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t="str">
        <f ca="1">"Members of the Company held on "&amp;TEXT(INDIRECT("L25"),"d mmmm yyyy")&amp;", I HEREBY CERTIFY that the result of the Poll"</f>
        <v>Members of the Company held on 17 September 2019, I HEREBY CERTIFY that the result of the Poll</v>
      </c>
    </row>
    <row r="21" ht="12.75">
      <c r="Q21" t="s">
        <v>2</v>
      </c>
    </row>
    <row r="23" spans="17:33" s="8" customFormat="1" ht="25.5" customHeight="1">
      <c r="Q23" s="5"/>
      <c r="R23" s="6" t="str">
        <f ca="1">"VOTES"&amp;CHAR(10)&amp;UPPER(INDIRECT("I24"))</f>
        <v>VOTES
FOR</v>
      </c>
      <c r="S23" s="7" t="s">
        <v>3</v>
      </c>
      <c r="T23" s="6" t="str">
        <f ca="1">"VOTES"&amp;CHAR(10)&amp;UPPER(INDIRECT("J24"))</f>
        <v>VOTES
AGAINST</v>
      </c>
      <c r="U23" s="7" t="s">
        <v>3</v>
      </c>
      <c r="V23" s="6" t="str">
        <f ca="1">"VOTES"&amp;CHAR(10)&amp;UPPER(INDIRECT("K24"))</f>
        <v>VOTES
WITHHELD</v>
      </c>
      <c r="W23" s="6" t="s">
        <v>3</v>
      </c>
      <c r="X23" s="6" t="s">
        <v>5</v>
      </c>
      <c r="Y23" s="6" t="s">
        <v>3</v>
      </c>
      <c r="Z23" s="6" t="s">
        <v>6</v>
      </c>
      <c r="AA23" s="16"/>
      <c r="AB23" s="16"/>
      <c r="AC23" s="16"/>
      <c r="AD23" s="16"/>
      <c r="AE23" s="16"/>
      <c r="AF23" s="16"/>
      <c r="AG23" s="16"/>
    </row>
    <row r="24" spans="1:33" ht="12.75" customHeight="1">
      <c r="A24" s="34" t="s">
        <v>8</v>
      </c>
      <c r="B24" s="35">
        <v>14025361</v>
      </c>
      <c r="C24" s="36">
        <v>99.1114963</v>
      </c>
      <c r="D24" s="35">
        <v>125733</v>
      </c>
      <c r="E24" s="36">
        <v>0.8885037</v>
      </c>
      <c r="F24" s="35">
        <v>140</v>
      </c>
      <c r="G24" s="36">
        <v>14151234</v>
      </c>
      <c r="H24" s="35">
        <v>2127</v>
      </c>
      <c r="I24" s="36" t="s">
        <v>9</v>
      </c>
      <c r="J24" s="35" t="s">
        <v>10</v>
      </c>
      <c r="K24" s="35" t="s">
        <v>11</v>
      </c>
      <c r="L24" s="35">
        <v>43725</v>
      </c>
      <c r="M24" s="35" t="s">
        <v>12</v>
      </c>
      <c r="N24" s="38" t="s">
        <v>13</v>
      </c>
      <c r="O24" s="35"/>
      <c r="P24" s="35">
        <v>0</v>
      </c>
      <c r="Q24" s="34" t="str">
        <f>A24</f>
        <v>1</v>
      </c>
      <c r="R24" s="35">
        <f>B24</f>
        <v>14025361</v>
      </c>
      <c r="S24" s="37">
        <f>R24/X24</f>
        <v>0.9911051573311557</v>
      </c>
      <c r="T24" s="35">
        <f>D24</f>
        <v>125733</v>
      </c>
      <c r="U24" s="37">
        <f>T24/X24</f>
        <v>0.008884949538676273</v>
      </c>
      <c r="V24" s="35">
        <f>F24</f>
        <v>140</v>
      </c>
      <c r="W24" s="37">
        <f>V24/X24</f>
        <v>9.893130168012203E-06</v>
      </c>
      <c r="X24" s="35">
        <f>R24+T24+V24</f>
        <v>14151234</v>
      </c>
      <c r="Y24" s="37">
        <f>S24+U24+W24</f>
        <v>0.9999999999999999</v>
      </c>
      <c r="Z24" s="35">
        <f>H24</f>
        <v>2127</v>
      </c>
      <c r="AA24"/>
      <c r="AB24"/>
      <c r="AC24"/>
      <c r="AD24"/>
      <c r="AE24"/>
      <c r="AF24"/>
      <c r="AG24"/>
    </row>
    <row r="25" spans="1:33" ht="12.75" customHeight="1">
      <c r="A25" s="34" t="s">
        <v>14</v>
      </c>
      <c r="B25" s="35">
        <v>13254988</v>
      </c>
      <c r="C25" s="36">
        <v>93.6707954</v>
      </c>
      <c r="D25" s="35">
        <v>895621</v>
      </c>
      <c r="E25" s="36">
        <v>6.3292046</v>
      </c>
      <c r="F25" s="35">
        <v>625</v>
      </c>
      <c r="G25" s="36">
        <v>14151234</v>
      </c>
      <c r="H25" s="35">
        <v>2127</v>
      </c>
      <c r="I25" s="36" t="s">
        <v>9</v>
      </c>
      <c r="J25" s="35" t="s">
        <v>10</v>
      </c>
      <c r="K25" s="35" t="s">
        <v>11</v>
      </c>
      <c r="L25" s="35">
        <v>43725</v>
      </c>
      <c r="M25" s="35" t="s">
        <v>12</v>
      </c>
      <c r="N25" s="38" t="s">
        <v>13</v>
      </c>
      <c r="O25" s="35"/>
      <c r="P25" s="35">
        <v>0</v>
      </c>
      <c r="Q25" s="34" t="str">
        <f aca="true" t="shared" si="0" ref="Q25:Q35">A25</f>
        <v>2</v>
      </c>
      <c r="R25" s="35">
        <f aca="true" t="shared" si="1" ref="R25:R35">B25</f>
        <v>13254988</v>
      </c>
      <c r="S25" s="37">
        <f aca="true" t="shared" si="2" ref="S25:S35">R25/X25</f>
        <v>0.9366665832817124</v>
      </c>
      <c r="T25" s="35">
        <f aca="true" t="shared" si="3" ref="T25:T35">D25</f>
        <v>895621</v>
      </c>
      <c r="U25" s="37">
        <f aca="true" t="shared" si="4" ref="U25:U35">T25/X25</f>
        <v>0.06328925095860898</v>
      </c>
      <c r="V25" s="35">
        <f aca="true" t="shared" si="5" ref="V25:V35">F25</f>
        <v>625</v>
      </c>
      <c r="W25" s="37">
        <f aca="true" t="shared" si="6" ref="W25:W35">V25/X25</f>
        <v>4.416575967862591E-05</v>
      </c>
      <c r="X25" s="35">
        <f aca="true" t="shared" si="7" ref="X25:X35">R25+T25+V25</f>
        <v>14151234</v>
      </c>
      <c r="Y25" s="37">
        <f aca="true" t="shared" si="8" ref="Y25:Y35">S25+U25+W25</f>
        <v>0.9999999999999999</v>
      </c>
      <c r="Z25" s="35">
        <f aca="true" t="shared" si="9" ref="Z25:Z35">H25</f>
        <v>2127</v>
      </c>
      <c r="AA25"/>
      <c r="AB25"/>
      <c r="AC25"/>
      <c r="AD25"/>
      <c r="AE25"/>
      <c r="AF25"/>
      <c r="AG25"/>
    </row>
    <row r="26" spans="1:33" ht="12.75" customHeight="1">
      <c r="A26" s="34" t="s">
        <v>15</v>
      </c>
      <c r="B26" s="35">
        <v>14151233</v>
      </c>
      <c r="C26" s="36">
        <v>99.9999859</v>
      </c>
      <c r="D26" s="35">
        <v>2</v>
      </c>
      <c r="E26" s="36">
        <v>1.41E-05</v>
      </c>
      <c r="F26" s="35">
        <v>0</v>
      </c>
      <c r="G26" s="36">
        <v>14151235</v>
      </c>
      <c r="H26" s="35">
        <v>2127</v>
      </c>
      <c r="I26" s="36" t="s">
        <v>9</v>
      </c>
      <c r="J26" s="35" t="s">
        <v>10</v>
      </c>
      <c r="K26" s="35" t="s">
        <v>11</v>
      </c>
      <c r="L26" s="35">
        <v>43725</v>
      </c>
      <c r="M26" s="35" t="s">
        <v>12</v>
      </c>
      <c r="N26" s="38" t="s">
        <v>13</v>
      </c>
      <c r="O26" s="35"/>
      <c r="P26" s="35">
        <v>0</v>
      </c>
      <c r="Q26" s="34" t="str">
        <f t="shared" si="0"/>
        <v>3</v>
      </c>
      <c r="R26" s="35">
        <f t="shared" si="1"/>
        <v>14151233</v>
      </c>
      <c r="S26" s="37">
        <f t="shared" si="2"/>
        <v>0.999999858669579</v>
      </c>
      <c r="T26" s="35">
        <f t="shared" si="3"/>
        <v>2</v>
      </c>
      <c r="U26" s="37">
        <f t="shared" si="4"/>
        <v>1.4133042098445824E-07</v>
      </c>
      <c r="V26" s="35">
        <f t="shared" si="5"/>
        <v>0</v>
      </c>
      <c r="W26" s="37">
        <f t="shared" si="6"/>
        <v>0</v>
      </c>
      <c r="X26" s="35">
        <f t="shared" si="7"/>
        <v>14151235</v>
      </c>
      <c r="Y26" s="37">
        <f t="shared" si="8"/>
        <v>1</v>
      </c>
      <c r="Z26" s="35">
        <f t="shared" si="9"/>
        <v>2127</v>
      </c>
      <c r="AA26"/>
      <c r="AB26"/>
      <c r="AC26"/>
      <c r="AD26"/>
      <c r="AE26"/>
      <c r="AF26"/>
      <c r="AG26"/>
    </row>
    <row r="27" spans="1:33" ht="12.75" customHeight="1">
      <c r="A27" s="34" t="s">
        <v>16</v>
      </c>
      <c r="B27" s="35">
        <v>13007555</v>
      </c>
      <c r="C27" s="36">
        <v>92.1968189</v>
      </c>
      <c r="D27" s="35">
        <v>1100909</v>
      </c>
      <c r="E27" s="36">
        <v>7.8031811</v>
      </c>
      <c r="F27" s="35">
        <v>42770</v>
      </c>
      <c r="G27" s="36">
        <v>14151234</v>
      </c>
      <c r="H27" s="35">
        <v>2127</v>
      </c>
      <c r="I27" s="36" t="s">
        <v>9</v>
      </c>
      <c r="J27" s="35" t="s">
        <v>10</v>
      </c>
      <c r="K27" s="35" t="s">
        <v>11</v>
      </c>
      <c r="L27" s="35">
        <v>43725</v>
      </c>
      <c r="M27" s="35" t="s">
        <v>12</v>
      </c>
      <c r="N27" s="38" t="s">
        <v>13</v>
      </c>
      <c r="O27" s="35"/>
      <c r="P27" s="35">
        <v>0</v>
      </c>
      <c r="Q27" s="34" t="str">
        <f t="shared" si="0"/>
        <v>4</v>
      </c>
      <c r="R27" s="35">
        <f t="shared" si="1"/>
        <v>13007555</v>
      </c>
      <c r="S27" s="37">
        <f t="shared" si="2"/>
        <v>0.9191816770184141</v>
      </c>
      <c r="T27" s="35">
        <f t="shared" si="3"/>
        <v>1100909</v>
      </c>
      <c r="U27" s="37">
        <f t="shared" si="4"/>
        <v>0.07779597171525819</v>
      </c>
      <c r="V27" s="35">
        <f t="shared" si="5"/>
        <v>42770</v>
      </c>
      <c r="W27" s="37">
        <f t="shared" si="6"/>
        <v>0.003022351266327728</v>
      </c>
      <c r="X27" s="35">
        <f t="shared" si="7"/>
        <v>14151234</v>
      </c>
      <c r="Y27" s="37">
        <f t="shared" si="8"/>
        <v>1</v>
      </c>
      <c r="Z27" s="35">
        <f t="shared" si="9"/>
        <v>2127</v>
      </c>
      <c r="AA27"/>
      <c r="AB27"/>
      <c r="AC27"/>
      <c r="AD27"/>
      <c r="AE27"/>
      <c r="AF27"/>
      <c r="AG27"/>
    </row>
    <row r="28" spans="1:33" ht="12.75" customHeight="1">
      <c r="A28" s="34" t="s">
        <v>17</v>
      </c>
      <c r="B28" s="35">
        <v>13729237</v>
      </c>
      <c r="C28" s="36">
        <v>97.3120603</v>
      </c>
      <c r="D28" s="35">
        <v>379227</v>
      </c>
      <c r="E28" s="36">
        <v>2.6879397</v>
      </c>
      <c r="F28" s="35">
        <v>42770</v>
      </c>
      <c r="G28" s="36">
        <v>14151234</v>
      </c>
      <c r="H28" s="35">
        <v>2127</v>
      </c>
      <c r="I28" s="36" t="s">
        <v>9</v>
      </c>
      <c r="J28" s="35" t="s">
        <v>10</v>
      </c>
      <c r="K28" s="35" t="s">
        <v>11</v>
      </c>
      <c r="L28" s="35">
        <v>43725</v>
      </c>
      <c r="M28" s="35" t="s">
        <v>12</v>
      </c>
      <c r="N28" s="38" t="s">
        <v>13</v>
      </c>
      <c r="O28" s="35"/>
      <c r="P28" s="35">
        <v>0</v>
      </c>
      <c r="Q28" s="34" t="str">
        <f t="shared" si="0"/>
        <v>5</v>
      </c>
      <c r="R28" s="35">
        <f t="shared" si="1"/>
        <v>13729237</v>
      </c>
      <c r="S28" s="37">
        <f t="shared" si="2"/>
        <v>0.9701794910606383</v>
      </c>
      <c r="T28" s="35">
        <f t="shared" si="3"/>
        <v>379227</v>
      </c>
      <c r="U28" s="37">
        <f t="shared" si="4"/>
        <v>0.026798157673034027</v>
      </c>
      <c r="V28" s="35">
        <f t="shared" si="5"/>
        <v>42770</v>
      </c>
      <c r="W28" s="37">
        <f t="shared" si="6"/>
        <v>0.003022351266327728</v>
      </c>
      <c r="X28" s="35">
        <f t="shared" si="7"/>
        <v>14151234</v>
      </c>
      <c r="Y28" s="37">
        <f t="shared" si="8"/>
        <v>1</v>
      </c>
      <c r="Z28" s="35">
        <f t="shared" si="9"/>
        <v>2127</v>
      </c>
      <c r="AA28"/>
      <c r="AB28"/>
      <c r="AC28"/>
      <c r="AD28"/>
      <c r="AE28"/>
      <c r="AF28"/>
      <c r="AG28"/>
    </row>
    <row r="29" spans="1:33" ht="12.75" customHeight="1">
      <c r="A29" s="34" t="s">
        <v>18</v>
      </c>
      <c r="B29" s="35">
        <v>13663218</v>
      </c>
      <c r="C29" s="36">
        <v>96.8441214</v>
      </c>
      <c r="D29" s="35">
        <v>445246</v>
      </c>
      <c r="E29" s="36">
        <v>3.1558786</v>
      </c>
      <c r="F29" s="35">
        <v>42770</v>
      </c>
      <c r="G29" s="36">
        <v>14151234</v>
      </c>
      <c r="H29" s="35">
        <v>2127</v>
      </c>
      <c r="I29" s="36" t="s">
        <v>9</v>
      </c>
      <c r="J29" s="35" t="s">
        <v>10</v>
      </c>
      <c r="K29" s="35" t="s">
        <v>11</v>
      </c>
      <c r="L29" s="35">
        <v>43725</v>
      </c>
      <c r="M29" s="35" t="s">
        <v>12</v>
      </c>
      <c r="N29" s="38" t="s">
        <v>13</v>
      </c>
      <c r="O29" s="35"/>
      <c r="P29" s="35">
        <v>0</v>
      </c>
      <c r="Q29" s="34" t="str">
        <f t="shared" si="0"/>
        <v>6</v>
      </c>
      <c r="R29" s="35">
        <f t="shared" si="1"/>
        <v>13663218</v>
      </c>
      <c r="S29" s="37">
        <f t="shared" si="2"/>
        <v>0.9655142441994811</v>
      </c>
      <c r="T29" s="35">
        <f t="shared" si="3"/>
        <v>445246</v>
      </c>
      <c r="U29" s="37">
        <f t="shared" si="4"/>
        <v>0.03146340453419115</v>
      </c>
      <c r="V29" s="35">
        <f t="shared" si="5"/>
        <v>42770</v>
      </c>
      <c r="W29" s="37">
        <f t="shared" si="6"/>
        <v>0.003022351266327728</v>
      </c>
      <c r="X29" s="35">
        <f t="shared" si="7"/>
        <v>14151234</v>
      </c>
      <c r="Y29" s="37">
        <f t="shared" si="8"/>
        <v>1</v>
      </c>
      <c r="Z29" s="35">
        <f t="shared" si="9"/>
        <v>2127</v>
      </c>
      <c r="AA29"/>
      <c r="AB29"/>
      <c r="AC29"/>
      <c r="AD29"/>
      <c r="AE29"/>
      <c r="AF29"/>
      <c r="AG29"/>
    </row>
    <row r="30" spans="1:33" ht="12.75" customHeight="1">
      <c r="A30" s="34" t="s">
        <v>19</v>
      </c>
      <c r="B30" s="35">
        <v>13686109</v>
      </c>
      <c r="C30" s="36">
        <v>97.0063646</v>
      </c>
      <c r="D30" s="35">
        <v>422356</v>
      </c>
      <c r="E30" s="36">
        <v>2.9936354</v>
      </c>
      <c r="F30" s="35">
        <v>42770</v>
      </c>
      <c r="G30" s="36">
        <v>14151235</v>
      </c>
      <c r="H30" s="35">
        <v>2127</v>
      </c>
      <c r="I30" s="36" t="s">
        <v>9</v>
      </c>
      <c r="J30" s="35" t="s">
        <v>10</v>
      </c>
      <c r="K30" s="35" t="s">
        <v>11</v>
      </c>
      <c r="L30" s="35">
        <v>43725</v>
      </c>
      <c r="M30" s="35" t="s">
        <v>12</v>
      </c>
      <c r="N30" s="38" t="s">
        <v>13</v>
      </c>
      <c r="O30" s="35"/>
      <c r="P30" s="35">
        <v>0</v>
      </c>
      <c r="Q30" s="34" t="str">
        <f t="shared" si="0"/>
        <v>7</v>
      </c>
      <c r="R30" s="35">
        <f t="shared" si="1"/>
        <v>13686109</v>
      </c>
      <c r="S30" s="37">
        <f t="shared" si="2"/>
        <v>0.9671317733045914</v>
      </c>
      <c r="T30" s="35">
        <f t="shared" si="3"/>
        <v>422356</v>
      </c>
      <c r="U30" s="37">
        <f t="shared" si="4"/>
        <v>0.029845875642655922</v>
      </c>
      <c r="V30" s="35">
        <f t="shared" si="5"/>
        <v>42770</v>
      </c>
      <c r="W30" s="37">
        <f t="shared" si="6"/>
        <v>0.0030223510527526394</v>
      </c>
      <c r="X30" s="35">
        <f t="shared" si="7"/>
        <v>14151235</v>
      </c>
      <c r="Y30" s="37">
        <f t="shared" si="8"/>
        <v>1</v>
      </c>
      <c r="Z30" s="35">
        <f t="shared" si="9"/>
        <v>2127</v>
      </c>
      <c r="AA30"/>
      <c r="AB30"/>
      <c r="AC30"/>
      <c r="AD30"/>
      <c r="AE30"/>
      <c r="AF30"/>
      <c r="AG30"/>
    </row>
    <row r="31" spans="1:33" ht="12.75" customHeight="1">
      <c r="A31" s="34" t="s">
        <v>20</v>
      </c>
      <c r="B31" s="35">
        <v>13005717</v>
      </c>
      <c r="C31" s="36">
        <v>92.1837912</v>
      </c>
      <c r="D31" s="35">
        <v>1102747</v>
      </c>
      <c r="E31" s="36">
        <v>7.8162088</v>
      </c>
      <c r="F31" s="35">
        <v>42770</v>
      </c>
      <c r="G31" s="36">
        <v>14151234</v>
      </c>
      <c r="H31" s="35">
        <v>2127</v>
      </c>
      <c r="I31" s="36" t="s">
        <v>9</v>
      </c>
      <c r="J31" s="35" t="s">
        <v>10</v>
      </c>
      <c r="K31" s="35" t="s">
        <v>11</v>
      </c>
      <c r="L31" s="35">
        <v>43725</v>
      </c>
      <c r="M31" s="35" t="s">
        <v>12</v>
      </c>
      <c r="N31" s="38" t="s">
        <v>13</v>
      </c>
      <c r="O31" s="35"/>
      <c r="P31" s="35">
        <v>0</v>
      </c>
      <c r="Q31" s="34" t="str">
        <f t="shared" si="0"/>
        <v>8</v>
      </c>
      <c r="R31" s="35">
        <f t="shared" si="1"/>
        <v>13005717</v>
      </c>
      <c r="S31" s="37">
        <f t="shared" si="2"/>
        <v>0.9190517943523512</v>
      </c>
      <c r="T31" s="35">
        <f t="shared" si="3"/>
        <v>1102747</v>
      </c>
      <c r="U31" s="37">
        <f t="shared" si="4"/>
        <v>0.07792585438132109</v>
      </c>
      <c r="V31" s="35">
        <f t="shared" si="5"/>
        <v>42770</v>
      </c>
      <c r="W31" s="37">
        <f t="shared" si="6"/>
        <v>0.003022351266327728</v>
      </c>
      <c r="X31" s="35">
        <f t="shared" si="7"/>
        <v>14151234</v>
      </c>
      <c r="Y31" s="37">
        <f t="shared" si="8"/>
        <v>1</v>
      </c>
      <c r="Z31" s="35">
        <f t="shared" si="9"/>
        <v>2127</v>
      </c>
      <c r="AA31"/>
      <c r="AB31"/>
      <c r="AC31"/>
      <c r="AD31"/>
      <c r="AE31"/>
      <c r="AF31"/>
      <c r="AG31"/>
    </row>
    <row r="32" spans="1:33" ht="12.75" customHeight="1">
      <c r="A32" s="34" t="s">
        <v>21</v>
      </c>
      <c r="B32" s="35">
        <v>13288130</v>
      </c>
      <c r="C32" s="36">
        <v>94.1855187</v>
      </c>
      <c r="D32" s="35">
        <v>820334</v>
      </c>
      <c r="E32" s="36">
        <v>5.8144813</v>
      </c>
      <c r="F32" s="35">
        <v>42770</v>
      </c>
      <c r="G32" s="36">
        <v>14151234</v>
      </c>
      <c r="H32" s="35">
        <v>2127</v>
      </c>
      <c r="I32" s="36" t="s">
        <v>9</v>
      </c>
      <c r="J32" s="35" t="s">
        <v>10</v>
      </c>
      <c r="K32" s="35" t="s">
        <v>11</v>
      </c>
      <c r="L32" s="35">
        <v>43725</v>
      </c>
      <c r="M32" s="35" t="s">
        <v>12</v>
      </c>
      <c r="N32" s="38" t="s">
        <v>13</v>
      </c>
      <c r="O32" s="35"/>
      <c r="P32" s="35">
        <v>0</v>
      </c>
      <c r="Q32" s="34" t="str">
        <f t="shared" si="0"/>
        <v>9</v>
      </c>
      <c r="R32" s="35">
        <f t="shared" si="1"/>
        <v>13288130</v>
      </c>
      <c r="S32" s="37">
        <f t="shared" si="2"/>
        <v>0.9390085698533428</v>
      </c>
      <c r="T32" s="35">
        <f t="shared" si="3"/>
        <v>820334</v>
      </c>
      <c r="U32" s="37">
        <f t="shared" si="4"/>
        <v>0.05796907888032945</v>
      </c>
      <c r="V32" s="35">
        <f t="shared" si="5"/>
        <v>42770</v>
      </c>
      <c r="W32" s="37">
        <f t="shared" si="6"/>
        <v>0.003022351266327728</v>
      </c>
      <c r="X32" s="35">
        <f t="shared" si="7"/>
        <v>14151234</v>
      </c>
      <c r="Y32" s="37">
        <f t="shared" si="8"/>
        <v>1</v>
      </c>
      <c r="Z32" s="35">
        <f t="shared" si="9"/>
        <v>2127</v>
      </c>
      <c r="AA32"/>
      <c r="AB32"/>
      <c r="AC32"/>
      <c r="AD32"/>
      <c r="AE32"/>
      <c r="AF32"/>
      <c r="AG32"/>
    </row>
    <row r="33" spans="1:33" ht="12.75" customHeight="1">
      <c r="A33" s="34" t="s">
        <v>22</v>
      </c>
      <c r="B33" s="35">
        <v>13290320</v>
      </c>
      <c r="C33" s="36">
        <v>94.2010413</v>
      </c>
      <c r="D33" s="35">
        <v>818144</v>
      </c>
      <c r="E33" s="36">
        <v>5.7989587</v>
      </c>
      <c r="F33" s="35">
        <v>42770</v>
      </c>
      <c r="G33" s="36">
        <v>14151234</v>
      </c>
      <c r="H33" s="35">
        <v>2127</v>
      </c>
      <c r="I33" s="36" t="s">
        <v>9</v>
      </c>
      <c r="J33" s="35" t="s">
        <v>10</v>
      </c>
      <c r="K33" s="35" t="s">
        <v>11</v>
      </c>
      <c r="L33" s="35">
        <v>43725</v>
      </c>
      <c r="M33" s="35" t="s">
        <v>12</v>
      </c>
      <c r="N33" s="38" t="s">
        <v>13</v>
      </c>
      <c r="O33" s="35"/>
      <c r="P33" s="35">
        <v>0</v>
      </c>
      <c r="Q33" s="34" t="str">
        <f t="shared" si="0"/>
        <v>10</v>
      </c>
      <c r="R33" s="35">
        <f t="shared" si="1"/>
        <v>13290320</v>
      </c>
      <c r="S33" s="37">
        <f t="shared" si="2"/>
        <v>0.9391633266752567</v>
      </c>
      <c r="T33" s="35">
        <f t="shared" si="3"/>
        <v>818144</v>
      </c>
      <c r="U33" s="37">
        <f t="shared" si="4"/>
        <v>0.057814322058415545</v>
      </c>
      <c r="V33" s="35">
        <f t="shared" si="5"/>
        <v>42770</v>
      </c>
      <c r="W33" s="37">
        <f t="shared" si="6"/>
        <v>0.003022351266327728</v>
      </c>
      <c r="X33" s="35">
        <f t="shared" si="7"/>
        <v>14151234</v>
      </c>
      <c r="Y33" s="37">
        <f t="shared" si="8"/>
        <v>1</v>
      </c>
      <c r="Z33" s="35">
        <f t="shared" si="9"/>
        <v>2127</v>
      </c>
      <c r="AA33"/>
      <c r="AB33"/>
      <c r="AC33"/>
      <c r="AD33"/>
      <c r="AE33"/>
      <c r="AF33"/>
      <c r="AG33"/>
    </row>
    <row r="34" spans="1:33" ht="12.75" customHeight="1">
      <c r="A34" s="34" t="s">
        <v>23</v>
      </c>
      <c r="B34" s="35">
        <v>13288130</v>
      </c>
      <c r="C34" s="36">
        <v>94.1855187</v>
      </c>
      <c r="D34" s="35">
        <v>820334</v>
      </c>
      <c r="E34" s="36">
        <v>5.8144813</v>
      </c>
      <c r="F34" s="35">
        <v>42770</v>
      </c>
      <c r="G34" s="36">
        <v>14151234</v>
      </c>
      <c r="H34" s="35">
        <v>2127</v>
      </c>
      <c r="I34" s="36" t="s">
        <v>9</v>
      </c>
      <c r="J34" s="35" t="s">
        <v>10</v>
      </c>
      <c r="K34" s="35" t="s">
        <v>11</v>
      </c>
      <c r="L34" s="35">
        <v>43725</v>
      </c>
      <c r="M34" s="35" t="s">
        <v>12</v>
      </c>
      <c r="N34" s="38" t="s">
        <v>13</v>
      </c>
      <c r="O34" s="35"/>
      <c r="P34" s="35">
        <v>0</v>
      </c>
      <c r="Q34" s="34" t="str">
        <f t="shared" si="0"/>
        <v>11</v>
      </c>
      <c r="R34" s="35">
        <f t="shared" si="1"/>
        <v>13288130</v>
      </c>
      <c r="S34" s="37">
        <f t="shared" si="2"/>
        <v>0.9390085698533428</v>
      </c>
      <c r="T34" s="35">
        <f t="shared" si="3"/>
        <v>820334</v>
      </c>
      <c r="U34" s="37">
        <f t="shared" si="4"/>
        <v>0.05796907888032945</v>
      </c>
      <c r="V34" s="35">
        <f t="shared" si="5"/>
        <v>42770</v>
      </c>
      <c r="W34" s="37">
        <f t="shared" si="6"/>
        <v>0.003022351266327728</v>
      </c>
      <c r="X34" s="35">
        <f t="shared" si="7"/>
        <v>14151234</v>
      </c>
      <c r="Y34" s="37">
        <f t="shared" si="8"/>
        <v>1</v>
      </c>
      <c r="Z34" s="35">
        <f t="shared" si="9"/>
        <v>2127</v>
      </c>
      <c r="AA34"/>
      <c r="AB34"/>
      <c r="AC34"/>
      <c r="AD34"/>
      <c r="AE34"/>
      <c r="AF34"/>
      <c r="AG34"/>
    </row>
    <row r="35" spans="1:33" ht="12.75">
      <c r="A35" s="34" t="s">
        <v>24</v>
      </c>
      <c r="B35" s="35">
        <v>13822033</v>
      </c>
      <c r="C35" s="36">
        <v>98.8613661</v>
      </c>
      <c r="D35" s="35">
        <v>159195</v>
      </c>
      <c r="E35" s="36">
        <v>1.1386339</v>
      </c>
      <c r="F35" s="35">
        <v>170006</v>
      </c>
      <c r="G35" s="36">
        <v>14151234</v>
      </c>
      <c r="H35" s="35">
        <v>2127</v>
      </c>
      <c r="I35" s="36" t="s">
        <v>9</v>
      </c>
      <c r="J35" s="35" t="s">
        <v>10</v>
      </c>
      <c r="K35" s="35" t="s">
        <v>11</v>
      </c>
      <c r="L35" s="35">
        <v>43725</v>
      </c>
      <c r="M35" s="35" t="s">
        <v>12</v>
      </c>
      <c r="N35" s="38" t="s">
        <v>13</v>
      </c>
      <c r="O35" s="35"/>
      <c r="P35" s="35">
        <v>0</v>
      </c>
      <c r="Q35" s="34" t="str">
        <f t="shared" si="0"/>
        <v>12</v>
      </c>
      <c r="R35" s="35">
        <f t="shared" si="1"/>
        <v>13822033</v>
      </c>
      <c r="S35" s="37">
        <f t="shared" si="2"/>
        <v>0.9767369403968587</v>
      </c>
      <c r="T35" s="35">
        <f t="shared" si="3"/>
        <v>159195</v>
      </c>
      <c r="U35" s="37">
        <f t="shared" si="4"/>
        <v>0.011249548979262163</v>
      </c>
      <c r="V35" s="35">
        <f t="shared" si="5"/>
        <v>170006</v>
      </c>
      <c r="W35" s="37">
        <f t="shared" si="6"/>
        <v>0.012013510623879162</v>
      </c>
      <c r="X35" s="35">
        <f t="shared" si="7"/>
        <v>14151234</v>
      </c>
      <c r="Y35" s="37">
        <f t="shared" si="8"/>
        <v>0.9999999999999999</v>
      </c>
      <c r="Z35" s="35">
        <f t="shared" si="9"/>
        <v>2127</v>
      </c>
      <c r="AA35"/>
      <c r="AB35"/>
      <c r="AC35"/>
      <c r="AD35"/>
      <c r="AE35"/>
      <c r="AF35"/>
      <c r="AG35"/>
    </row>
    <row r="36" spans="17:33" ht="26.25" customHeight="1">
      <c r="Q36" s="2" t="s">
        <v>4</v>
      </c>
      <c r="V36" s="4"/>
      <c r="W36" s="4"/>
      <c r="X36"/>
      <c r="Y36"/>
      <c r="Z36"/>
      <c r="AA36"/>
      <c r="AB36"/>
      <c r="AC36"/>
      <c r="AD36"/>
      <c r="AE36"/>
      <c r="AF36"/>
      <c r="AG36"/>
    </row>
    <row r="37" spans="17:33" ht="52.5" customHeight="1">
      <c r="Q37" s="2"/>
      <c r="V37" s="4"/>
      <c r="W37" s="4"/>
      <c r="X37"/>
      <c r="Y37"/>
      <c r="Z37"/>
      <c r="AA37"/>
      <c r="AB37"/>
      <c r="AC37"/>
      <c r="AD37"/>
      <c r="AE37"/>
      <c r="AF37"/>
      <c r="AG37"/>
    </row>
    <row r="38" spans="17:33" ht="72" customHeight="1">
      <c r="Q38" s="41" t="str">
        <f ca="1">INDIRECT("N25")</f>
        <v>Ryan Morten
Relationship Manager</v>
      </c>
      <c r="R38" s="41"/>
      <c r="S38" s="41"/>
      <c r="T38" s="41"/>
      <c r="U38" s="41"/>
      <c r="V38" s="41"/>
      <c r="W38" s="41"/>
      <c r="X38" s="41"/>
      <c r="Y38" s="41"/>
      <c r="Z38" s="41"/>
      <c r="AA38"/>
      <c r="AB38"/>
      <c r="AC38"/>
      <c r="AD38"/>
      <c r="AE38"/>
      <c r="AF38"/>
      <c r="AG38"/>
    </row>
  </sheetData>
  <sheetProtection/>
  <mergeCells count="2">
    <mergeCell ref="X13:Z13"/>
    <mergeCell ref="Q38:Z38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6:X39"/>
  <sheetViews>
    <sheetView showGridLines="0" zoomScalePageLayoutView="0" workbookViewId="0" topLeftCell="Q1">
      <selection activeCell="Q1" sqref="Q1"/>
    </sheetView>
  </sheetViews>
  <sheetFormatPr defaultColWidth="9.140625" defaultRowHeight="12.75"/>
  <cols>
    <col min="1" max="1" width="9.140625" style="0" hidden="1" customWidth="1"/>
    <col min="2" max="2" width="12.7109375" style="0" hidden="1" customWidth="1"/>
    <col min="3" max="9" width="9.140625" style="0" hidden="1" customWidth="1"/>
    <col min="10" max="10" width="16.28125" style="0" hidden="1" customWidth="1"/>
    <col min="11" max="11" width="17.8515625" style="0" hidden="1" customWidth="1"/>
    <col min="12" max="12" width="27.421875" style="0" hidden="1" customWidth="1"/>
    <col min="13" max="14" width="17.28125" style="0" hidden="1" customWidth="1"/>
    <col min="15" max="15" width="27.8515625" style="0" hidden="1" customWidth="1"/>
    <col min="16" max="16" width="12.8515625" style="0" hidden="1" customWidth="1"/>
    <col min="17" max="17" width="13.421875" style="0" customWidth="1"/>
    <col min="18" max="18" width="12.7109375" style="1" customWidth="1"/>
    <col min="19" max="19" width="6.57421875" style="4" customWidth="1"/>
    <col min="20" max="20" width="12.7109375" style="1" customWidth="1"/>
    <col min="21" max="21" width="6.57421875" style="4" customWidth="1"/>
    <col min="22" max="22" width="12.7109375" style="1" customWidth="1"/>
    <col min="23" max="23" width="13.8515625" style="1" customWidth="1"/>
    <col min="24" max="24" width="8.421875" style="1" bestFit="1" customWidth="1"/>
  </cols>
  <sheetData>
    <row r="6" ht="12.75">
      <c r="Q6" t="s">
        <v>0</v>
      </c>
    </row>
    <row r="7" ht="12.75">
      <c r="Q7" s="1" t="str">
        <f ca="1">INDIRECT("M25")</f>
        <v>Daejan Holdings PLC </v>
      </c>
    </row>
    <row r="9" ht="12.75">
      <c r="X9" s="3"/>
    </row>
    <row r="13" spans="21:24" ht="12.75">
      <c r="U13" s="21"/>
      <c r="V13" s="42">
        <f ca="1">INDIRECT("L25")</f>
        <v>43725</v>
      </c>
      <c r="W13" s="40"/>
      <c r="X13" s="40"/>
    </row>
    <row r="17" ht="12.75">
      <c r="Q17" t="s">
        <v>1</v>
      </c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t="str">
        <f ca="1">"Members of the Company held on "&amp;TEXT(INDIRECT("L25"),"d mmmm yyyy")&amp;", I HEREBY CERTIFY that the result of the Poll"</f>
        <v>Members of the Company held on 17 September 2019, I HEREBY CERTIFY that the result of the Poll</v>
      </c>
    </row>
    <row r="21" ht="12.75">
      <c r="Q21" t="s">
        <v>2</v>
      </c>
    </row>
    <row r="22" ht="12.75"/>
    <row r="23" spans="18:24" s="13" customFormat="1" ht="12" customHeight="1" hidden="1">
      <c r="R23" s="12"/>
      <c r="S23" s="14"/>
      <c r="T23" s="12"/>
      <c r="U23" s="14"/>
      <c r="V23" s="12"/>
      <c r="W23" s="12"/>
      <c r="X23" s="15">
        <v>16295357</v>
      </c>
    </row>
    <row r="24" spans="17:24" s="8" customFormat="1" ht="25.5" customHeight="1">
      <c r="Q24" s="5"/>
      <c r="R24" s="6" t="str">
        <f ca="1">"VOTES"&amp;CHAR(10)&amp;UPPER(INDIRECT("I25"))</f>
        <v>VOTES
FOR</v>
      </c>
      <c r="S24" s="7" t="s">
        <v>3</v>
      </c>
      <c r="T24" s="6" t="str">
        <f ca="1">"VOTES"&amp;CHAR(10)&amp;UPPER(INDIRECT("J25"))</f>
        <v>VOTES
AGAINST</v>
      </c>
      <c r="U24" s="7" t="s">
        <v>3</v>
      </c>
      <c r="V24" s="6" t="str">
        <f ca="1">"VOTES"&amp;CHAR(10)&amp;UPPER(INDIRECT("K25"))</f>
        <v>VOTES
WITHHELD</v>
      </c>
      <c r="W24" s="6" t="s">
        <v>5</v>
      </c>
      <c r="X24" s="6" t="s">
        <v>7</v>
      </c>
    </row>
    <row r="25" spans="1:24" ht="12.75" customHeight="1">
      <c r="A25" s="34" t="s">
        <v>8</v>
      </c>
      <c r="B25" s="35">
        <v>14025361</v>
      </c>
      <c r="C25" s="36">
        <v>99.1114963</v>
      </c>
      <c r="D25" s="35">
        <v>125733</v>
      </c>
      <c r="E25" s="36">
        <v>0.8885037</v>
      </c>
      <c r="F25" s="35">
        <v>140</v>
      </c>
      <c r="G25" s="35">
        <v>14151234</v>
      </c>
      <c r="H25" s="35">
        <v>2127</v>
      </c>
      <c r="I25" s="35" t="s">
        <v>9</v>
      </c>
      <c r="J25" s="35" t="s">
        <v>10</v>
      </c>
      <c r="K25" s="35" t="s">
        <v>11</v>
      </c>
      <c r="L25" s="38">
        <v>43725</v>
      </c>
      <c r="M25" s="35" t="s">
        <v>12</v>
      </c>
      <c r="N25" s="35" t="s">
        <v>13</v>
      </c>
      <c r="O25" s="35"/>
      <c r="P25" s="35">
        <v>0</v>
      </c>
      <c r="Q25" s="34" t="str">
        <f>A25</f>
        <v>1</v>
      </c>
      <c r="R25" s="35">
        <f>B25</f>
        <v>14025361</v>
      </c>
      <c r="S25" s="36">
        <f>C25</f>
        <v>99.1114963</v>
      </c>
      <c r="T25" s="35">
        <f>D25</f>
        <v>125733</v>
      </c>
      <c r="U25" s="36">
        <f>E25</f>
        <v>0.8885037</v>
      </c>
      <c r="V25" s="35">
        <f>F25+H25</f>
        <v>2267</v>
      </c>
      <c r="W25" s="35">
        <f>R25+T25+V25</f>
        <v>14153361</v>
      </c>
      <c r="X25" s="37">
        <f>W25/$X$23</f>
        <v>0.8685517598663226</v>
      </c>
    </row>
    <row r="26" spans="1:24" ht="12.75" customHeight="1">
      <c r="A26" s="34" t="s">
        <v>14</v>
      </c>
      <c r="B26" s="35">
        <v>13254988</v>
      </c>
      <c r="C26" s="36">
        <v>93.6707954</v>
      </c>
      <c r="D26" s="35">
        <v>895621</v>
      </c>
      <c r="E26" s="36">
        <v>6.3292046</v>
      </c>
      <c r="F26" s="35">
        <v>625</v>
      </c>
      <c r="G26" s="35">
        <v>14151234</v>
      </c>
      <c r="H26" s="35">
        <v>2127</v>
      </c>
      <c r="I26" s="35" t="s">
        <v>9</v>
      </c>
      <c r="J26" s="35" t="s">
        <v>10</v>
      </c>
      <c r="K26" s="35" t="s">
        <v>11</v>
      </c>
      <c r="L26" s="38">
        <v>43725</v>
      </c>
      <c r="M26" s="35" t="s">
        <v>12</v>
      </c>
      <c r="N26" s="35" t="s">
        <v>13</v>
      </c>
      <c r="O26" s="35"/>
      <c r="P26" s="35">
        <v>0</v>
      </c>
      <c r="Q26" s="34" t="str">
        <f aca="true" t="shared" si="0" ref="Q26:Q36">A26</f>
        <v>2</v>
      </c>
      <c r="R26" s="35">
        <f aca="true" t="shared" si="1" ref="R26:R36">B26</f>
        <v>13254988</v>
      </c>
      <c r="S26" s="36">
        <f aca="true" t="shared" si="2" ref="S26:S36">C26</f>
        <v>93.6707954</v>
      </c>
      <c r="T26" s="35">
        <f aca="true" t="shared" si="3" ref="T26:T36">D26</f>
        <v>895621</v>
      </c>
      <c r="U26" s="36">
        <f aca="true" t="shared" si="4" ref="U26:U36">E26</f>
        <v>6.3292046</v>
      </c>
      <c r="V26" s="35">
        <f aca="true" t="shared" si="5" ref="V26:V36">F26+H26</f>
        <v>2752</v>
      </c>
      <c r="W26" s="35">
        <f aca="true" t="shared" si="6" ref="W26:W36">R26+T26+V26</f>
        <v>14153361</v>
      </c>
      <c r="X26" s="37">
        <f aca="true" t="shared" si="7" ref="X26:X36">W26/$X$23</f>
        <v>0.8685517598663226</v>
      </c>
    </row>
    <row r="27" spans="1:24" ht="12.75" customHeight="1">
      <c r="A27" s="34" t="s">
        <v>15</v>
      </c>
      <c r="B27" s="35">
        <v>14151233</v>
      </c>
      <c r="C27" s="36">
        <v>99.9999859</v>
      </c>
      <c r="D27" s="35">
        <v>2</v>
      </c>
      <c r="E27" s="36">
        <v>1.41E-05</v>
      </c>
      <c r="F27" s="35">
        <v>0</v>
      </c>
      <c r="G27" s="35">
        <v>14151235</v>
      </c>
      <c r="H27" s="35">
        <v>2127</v>
      </c>
      <c r="I27" s="35" t="s">
        <v>9</v>
      </c>
      <c r="J27" s="35" t="s">
        <v>10</v>
      </c>
      <c r="K27" s="35" t="s">
        <v>11</v>
      </c>
      <c r="L27" s="38">
        <v>43725</v>
      </c>
      <c r="M27" s="35" t="s">
        <v>12</v>
      </c>
      <c r="N27" s="35" t="s">
        <v>13</v>
      </c>
      <c r="O27" s="35"/>
      <c r="P27" s="35">
        <v>0</v>
      </c>
      <c r="Q27" s="34" t="str">
        <f t="shared" si="0"/>
        <v>3</v>
      </c>
      <c r="R27" s="35">
        <f t="shared" si="1"/>
        <v>14151233</v>
      </c>
      <c r="S27" s="36">
        <f t="shared" si="2"/>
        <v>99.9999859</v>
      </c>
      <c r="T27" s="35">
        <f t="shared" si="3"/>
        <v>2</v>
      </c>
      <c r="U27" s="36">
        <f t="shared" si="4"/>
        <v>1.41E-05</v>
      </c>
      <c r="V27" s="35">
        <f t="shared" si="5"/>
        <v>2127</v>
      </c>
      <c r="W27" s="35">
        <f t="shared" si="6"/>
        <v>14153362</v>
      </c>
      <c r="X27" s="37">
        <f t="shared" si="7"/>
        <v>0.8685518212334962</v>
      </c>
    </row>
    <row r="28" spans="1:24" ht="12.75" customHeight="1">
      <c r="A28" s="34" t="s">
        <v>16</v>
      </c>
      <c r="B28" s="35">
        <v>13007555</v>
      </c>
      <c r="C28" s="36">
        <v>92.1968189</v>
      </c>
      <c r="D28" s="35">
        <v>1100909</v>
      </c>
      <c r="E28" s="36">
        <v>7.8031811</v>
      </c>
      <c r="F28" s="35">
        <v>42770</v>
      </c>
      <c r="G28" s="35">
        <v>14151234</v>
      </c>
      <c r="H28" s="35">
        <v>2127</v>
      </c>
      <c r="I28" s="35" t="s">
        <v>9</v>
      </c>
      <c r="J28" s="35" t="s">
        <v>10</v>
      </c>
      <c r="K28" s="35" t="s">
        <v>11</v>
      </c>
      <c r="L28" s="38">
        <v>43725</v>
      </c>
      <c r="M28" s="35" t="s">
        <v>12</v>
      </c>
      <c r="N28" s="35" t="s">
        <v>13</v>
      </c>
      <c r="O28" s="35"/>
      <c r="P28" s="35">
        <v>0</v>
      </c>
      <c r="Q28" s="34" t="str">
        <f t="shared" si="0"/>
        <v>4</v>
      </c>
      <c r="R28" s="35">
        <f t="shared" si="1"/>
        <v>13007555</v>
      </c>
      <c r="S28" s="36">
        <f t="shared" si="2"/>
        <v>92.1968189</v>
      </c>
      <c r="T28" s="35">
        <f t="shared" si="3"/>
        <v>1100909</v>
      </c>
      <c r="U28" s="36">
        <f t="shared" si="4"/>
        <v>7.8031811</v>
      </c>
      <c r="V28" s="35">
        <f t="shared" si="5"/>
        <v>44897</v>
      </c>
      <c r="W28" s="35">
        <f t="shared" si="6"/>
        <v>14153361</v>
      </c>
      <c r="X28" s="37">
        <f t="shared" si="7"/>
        <v>0.8685517598663226</v>
      </c>
    </row>
    <row r="29" spans="1:24" ht="12.75" customHeight="1">
      <c r="A29" s="34" t="s">
        <v>17</v>
      </c>
      <c r="B29" s="35">
        <v>13729237</v>
      </c>
      <c r="C29" s="36">
        <v>97.3120603</v>
      </c>
      <c r="D29" s="35">
        <v>379227</v>
      </c>
      <c r="E29" s="36">
        <v>2.6879397</v>
      </c>
      <c r="F29" s="35">
        <v>42770</v>
      </c>
      <c r="G29" s="35">
        <v>14151234</v>
      </c>
      <c r="H29" s="35">
        <v>2127</v>
      </c>
      <c r="I29" s="35" t="s">
        <v>9</v>
      </c>
      <c r="J29" s="35" t="s">
        <v>10</v>
      </c>
      <c r="K29" s="35" t="s">
        <v>11</v>
      </c>
      <c r="L29" s="38">
        <v>43725</v>
      </c>
      <c r="M29" s="35" t="s">
        <v>12</v>
      </c>
      <c r="N29" s="35" t="s">
        <v>13</v>
      </c>
      <c r="O29" s="35"/>
      <c r="P29" s="35">
        <v>0</v>
      </c>
      <c r="Q29" s="34" t="str">
        <f t="shared" si="0"/>
        <v>5</v>
      </c>
      <c r="R29" s="35">
        <f t="shared" si="1"/>
        <v>13729237</v>
      </c>
      <c r="S29" s="36">
        <f t="shared" si="2"/>
        <v>97.3120603</v>
      </c>
      <c r="T29" s="35">
        <f t="shared" si="3"/>
        <v>379227</v>
      </c>
      <c r="U29" s="36">
        <f t="shared" si="4"/>
        <v>2.6879397</v>
      </c>
      <c r="V29" s="35">
        <f t="shared" si="5"/>
        <v>44897</v>
      </c>
      <c r="W29" s="35">
        <f t="shared" si="6"/>
        <v>14153361</v>
      </c>
      <c r="X29" s="37">
        <f t="shared" si="7"/>
        <v>0.8685517598663226</v>
      </c>
    </row>
    <row r="30" spans="1:24" ht="12.75" customHeight="1">
      <c r="A30" s="34" t="s">
        <v>18</v>
      </c>
      <c r="B30" s="35">
        <v>13663218</v>
      </c>
      <c r="C30" s="36">
        <v>96.8441214</v>
      </c>
      <c r="D30" s="35">
        <v>445246</v>
      </c>
      <c r="E30" s="36">
        <v>3.1558786</v>
      </c>
      <c r="F30" s="35">
        <v>42770</v>
      </c>
      <c r="G30" s="35">
        <v>14151234</v>
      </c>
      <c r="H30" s="35">
        <v>2127</v>
      </c>
      <c r="I30" s="35" t="s">
        <v>9</v>
      </c>
      <c r="J30" s="35" t="s">
        <v>10</v>
      </c>
      <c r="K30" s="35" t="s">
        <v>11</v>
      </c>
      <c r="L30" s="38">
        <v>43725</v>
      </c>
      <c r="M30" s="35" t="s">
        <v>12</v>
      </c>
      <c r="N30" s="35" t="s">
        <v>13</v>
      </c>
      <c r="O30" s="35"/>
      <c r="P30" s="35">
        <v>0</v>
      </c>
      <c r="Q30" s="34" t="str">
        <f t="shared" si="0"/>
        <v>6</v>
      </c>
      <c r="R30" s="35">
        <f t="shared" si="1"/>
        <v>13663218</v>
      </c>
      <c r="S30" s="36">
        <f t="shared" si="2"/>
        <v>96.8441214</v>
      </c>
      <c r="T30" s="35">
        <f t="shared" si="3"/>
        <v>445246</v>
      </c>
      <c r="U30" s="36">
        <f t="shared" si="4"/>
        <v>3.1558786</v>
      </c>
      <c r="V30" s="35">
        <f t="shared" si="5"/>
        <v>44897</v>
      </c>
      <c r="W30" s="35">
        <f t="shared" si="6"/>
        <v>14153361</v>
      </c>
      <c r="X30" s="37">
        <f t="shared" si="7"/>
        <v>0.8685517598663226</v>
      </c>
    </row>
    <row r="31" spans="1:24" ht="12.75" customHeight="1">
      <c r="A31" s="34" t="s">
        <v>19</v>
      </c>
      <c r="B31" s="35">
        <v>13686109</v>
      </c>
      <c r="C31" s="36">
        <v>97.0063646</v>
      </c>
      <c r="D31" s="35">
        <v>422356</v>
      </c>
      <c r="E31" s="36">
        <v>2.9936354</v>
      </c>
      <c r="F31" s="35">
        <v>42770</v>
      </c>
      <c r="G31" s="35">
        <v>14151235</v>
      </c>
      <c r="H31" s="35">
        <v>2127</v>
      </c>
      <c r="I31" s="35" t="s">
        <v>9</v>
      </c>
      <c r="J31" s="35" t="s">
        <v>10</v>
      </c>
      <c r="K31" s="35" t="s">
        <v>11</v>
      </c>
      <c r="L31" s="38">
        <v>43725</v>
      </c>
      <c r="M31" s="35" t="s">
        <v>12</v>
      </c>
      <c r="N31" s="35" t="s">
        <v>13</v>
      </c>
      <c r="O31" s="35"/>
      <c r="P31" s="35">
        <v>0</v>
      </c>
      <c r="Q31" s="34" t="str">
        <f t="shared" si="0"/>
        <v>7</v>
      </c>
      <c r="R31" s="35">
        <f t="shared" si="1"/>
        <v>13686109</v>
      </c>
      <c r="S31" s="36">
        <f t="shared" si="2"/>
        <v>97.0063646</v>
      </c>
      <c r="T31" s="35">
        <f t="shared" si="3"/>
        <v>422356</v>
      </c>
      <c r="U31" s="36">
        <f t="shared" si="4"/>
        <v>2.9936354</v>
      </c>
      <c r="V31" s="35">
        <f t="shared" si="5"/>
        <v>44897</v>
      </c>
      <c r="W31" s="35">
        <f t="shared" si="6"/>
        <v>14153362</v>
      </c>
      <c r="X31" s="37">
        <f t="shared" si="7"/>
        <v>0.8685518212334962</v>
      </c>
    </row>
    <row r="32" spans="1:24" ht="12.75" customHeight="1">
      <c r="A32" s="34" t="s">
        <v>20</v>
      </c>
      <c r="B32" s="35">
        <v>13005717</v>
      </c>
      <c r="C32" s="36">
        <v>92.1837912</v>
      </c>
      <c r="D32" s="35">
        <v>1102747</v>
      </c>
      <c r="E32" s="36">
        <v>7.8162088</v>
      </c>
      <c r="F32" s="35">
        <v>42770</v>
      </c>
      <c r="G32" s="35">
        <v>14151234</v>
      </c>
      <c r="H32" s="35">
        <v>2127</v>
      </c>
      <c r="I32" s="35" t="s">
        <v>9</v>
      </c>
      <c r="J32" s="35" t="s">
        <v>10</v>
      </c>
      <c r="K32" s="35" t="s">
        <v>11</v>
      </c>
      <c r="L32" s="38">
        <v>43725</v>
      </c>
      <c r="M32" s="35" t="s">
        <v>12</v>
      </c>
      <c r="N32" s="35" t="s">
        <v>13</v>
      </c>
      <c r="O32" s="35"/>
      <c r="P32" s="35">
        <v>0</v>
      </c>
      <c r="Q32" s="34" t="str">
        <f t="shared" si="0"/>
        <v>8</v>
      </c>
      <c r="R32" s="35">
        <f t="shared" si="1"/>
        <v>13005717</v>
      </c>
      <c r="S32" s="36">
        <f t="shared" si="2"/>
        <v>92.1837912</v>
      </c>
      <c r="T32" s="35">
        <f t="shared" si="3"/>
        <v>1102747</v>
      </c>
      <c r="U32" s="36">
        <f t="shared" si="4"/>
        <v>7.8162088</v>
      </c>
      <c r="V32" s="35">
        <f t="shared" si="5"/>
        <v>44897</v>
      </c>
      <c r="W32" s="35">
        <f t="shared" si="6"/>
        <v>14153361</v>
      </c>
      <c r="X32" s="37">
        <f t="shared" si="7"/>
        <v>0.8685517598663226</v>
      </c>
    </row>
    <row r="33" spans="1:24" ht="12.75" customHeight="1">
      <c r="A33" s="34" t="s">
        <v>21</v>
      </c>
      <c r="B33" s="35">
        <v>13288130</v>
      </c>
      <c r="C33" s="36">
        <v>94.1855187</v>
      </c>
      <c r="D33" s="35">
        <v>820334</v>
      </c>
      <c r="E33" s="36">
        <v>5.8144813</v>
      </c>
      <c r="F33" s="35">
        <v>42770</v>
      </c>
      <c r="G33" s="35">
        <v>14151234</v>
      </c>
      <c r="H33" s="35">
        <v>2127</v>
      </c>
      <c r="I33" s="35" t="s">
        <v>9</v>
      </c>
      <c r="J33" s="35" t="s">
        <v>10</v>
      </c>
      <c r="K33" s="35" t="s">
        <v>11</v>
      </c>
      <c r="L33" s="38">
        <v>43725</v>
      </c>
      <c r="M33" s="35" t="s">
        <v>12</v>
      </c>
      <c r="N33" s="35" t="s">
        <v>13</v>
      </c>
      <c r="O33" s="35"/>
      <c r="P33" s="35">
        <v>0</v>
      </c>
      <c r="Q33" s="34" t="str">
        <f t="shared" si="0"/>
        <v>9</v>
      </c>
      <c r="R33" s="35">
        <f t="shared" si="1"/>
        <v>13288130</v>
      </c>
      <c r="S33" s="36">
        <f t="shared" si="2"/>
        <v>94.1855187</v>
      </c>
      <c r="T33" s="35">
        <f t="shared" si="3"/>
        <v>820334</v>
      </c>
      <c r="U33" s="36">
        <f t="shared" si="4"/>
        <v>5.8144813</v>
      </c>
      <c r="V33" s="35">
        <f t="shared" si="5"/>
        <v>44897</v>
      </c>
      <c r="W33" s="35">
        <f t="shared" si="6"/>
        <v>14153361</v>
      </c>
      <c r="X33" s="37">
        <f t="shared" si="7"/>
        <v>0.8685517598663226</v>
      </c>
    </row>
    <row r="34" spans="1:24" ht="12.75" customHeight="1">
      <c r="A34" s="34" t="s">
        <v>22</v>
      </c>
      <c r="B34" s="35">
        <v>13290320</v>
      </c>
      <c r="C34" s="36">
        <v>94.2010413</v>
      </c>
      <c r="D34" s="35">
        <v>818144</v>
      </c>
      <c r="E34" s="36">
        <v>5.7989587</v>
      </c>
      <c r="F34" s="35">
        <v>42770</v>
      </c>
      <c r="G34" s="35">
        <v>14151234</v>
      </c>
      <c r="H34" s="35">
        <v>2127</v>
      </c>
      <c r="I34" s="35" t="s">
        <v>9</v>
      </c>
      <c r="J34" s="35" t="s">
        <v>10</v>
      </c>
      <c r="K34" s="35" t="s">
        <v>11</v>
      </c>
      <c r="L34" s="38">
        <v>43725</v>
      </c>
      <c r="M34" s="35" t="s">
        <v>12</v>
      </c>
      <c r="N34" s="35" t="s">
        <v>13</v>
      </c>
      <c r="O34" s="35"/>
      <c r="P34" s="35">
        <v>0</v>
      </c>
      <c r="Q34" s="34" t="str">
        <f t="shared" si="0"/>
        <v>10</v>
      </c>
      <c r="R34" s="35">
        <f t="shared" si="1"/>
        <v>13290320</v>
      </c>
      <c r="S34" s="36">
        <f t="shared" si="2"/>
        <v>94.2010413</v>
      </c>
      <c r="T34" s="35">
        <f t="shared" si="3"/>
        <v>818144</v>
      </c>
      <c r="U34" s="36">
        <f t="shared" si="4"/>
        <v>5.7989587</v>
      </c>
      <c r="V34" s="35">
        <f t="shared" si="5"/>
        <v>44897</v>
      </c>
      <c r="W34" s="35">
        <f t="shared" si="6"/>
        <v>14153361</v>
      </c>
      <c r="X34" s="37">
        <f t="shared" si="7"/>
        <v>0.8685517598663226</v>
      </c>
    </row>
    <row r="35" spans="1:24" ht="12.75" customHeight="1">
      <c r="A35" s="34" t="s">
        <v>23</v>
      </c>
      <c r="B35" s="35">
        <v>13288130</v>
      </c>
      <c r="C35" s="36">
        <v>94.1855187</v>
      </c>
      <c r="D35" s="35">
        <v>820334</v>
      </c>
      <c r="E35" s="36">
        <v>5.8144813</v>
      </c>
      <c r="F35" s="35">
        <v>42770</v>
      </c>
      <c r="G35" s="35">
        <v>14151234</v>
      </c>
      <c r="H35" s="35">
        <v>2127</v>
      </c>
      <c r="I35" s="35" t="s">
        <v>9</v>
      </c>
      <c r="J35" s="35" t="s">
        <v>10</v>
      </c>
      <c r="K35" s="35" t="s">
        <v>11</v>
      </c>
      <c r="L35" s="38">
        <v>43725</v>
      </c>
      <c r="M35" s="35" t="s">
        <v>12</v>
      </c>
      <c r="N35" s="35" t="s">
        <v>13</v>
      </c>
      <c r="O35" s="35"/>
      <c r="P35" s="35">
        <v>0</v>
      </c>
      <c r="Q35" s="34" t="str">
        <f t="shared" si="0"/>
        <v>11</v>
      </c>
      <c r="R35" s="35">
        <f t="shared" si="1"/>
        <v>13288130</v>
      </c>
      <c r="S35" s="36">
        <f t="shared" si="2"/>
        <v>94.1855187</v>
      </c>
      <c r="T35" s="35">
        <f t="shared" si="3"/>
        <v>820334</v>
      </c>
      <c r="U35" s="36">
        <f t="shared" si="4"/>
        <v>5.8144813</v>
      </c>
      <c r="V35" s="35">
        <f t="shared" si="5"/>
        <v>44897</v>
      </c>
      <c r="W35" s="35">
        <f t="shared" si="6"/>
        <v>14153361</v>
      </c>
      <c r="X35" s="37">
        <f t="shared" si="7"/>
        <v>0.8685517598663226</v>
      </c>
    </row>
    <row r="36" spans="1:24" ht="12.75">
      <c r="A36" s="34" t="s">
        <v>24</v>
      </c>
      <c r="B36" s="35">
        <v>13822033</v>
      </c>
      <c r="C36" s="36">
        <v>98.8613661</v>
      </c>
      <c r="D36" s="35">
        <v>159195</v>
      </c>
      <c r="E36" s="36">
        <v>1.1386339</v>
      </c>
      <c r="F36" s="35">
        <v>170006</v>
      </c>
      <c r="G36" s="35">
        <v>14151234</v>
      </c>
      <c r="H36" s="35">
        <v>2127</v>
      </c>
      <c r="I36" s="35" t="s">
        <v>9</v>
      </c>
      <c r="J36" s="35" t="s">
        <v>10</v>
      </c>
      <c r="K36" s="35" t="s">
        <v>11</v>
      </c>
      <c r="L36" s="38">
        <v>43725</v>
      </c>
      <c r="M36" s="35" t="s">
        <v>12</v>
      </c>
      <c r="N36" s="35" t="s">
        <v>13</v>
      </c>
      <c r="O36" s="35"/>
      <c r="P36" s="35">
        <v>0</v>
      </c>
      <c r="Q36" s="34" t="str">
        <f t="shared" si="0"/>
        <v>12</v>
      </c>
      <c r="R36" s="35">
        <f t="shared" si="1"/>
        <v>13822033</v>
      </c>
      <c r="S36" s="36">
        <f t="shared" si="2"/>
        <v>98.8613661</v>
      </c>
      <c r="T36" s="35">
        <f t="shared" si="3"/>
        <v>159195</v>
      </c>
      <c r="U36" s="36">
        <f t="shared" si="4"/>
        <v>1.1386339</v>
      </c>
      <c r="V36" s="35">
        <f t="shared" si="5"/>
        <v>172133</v>
      </c>
      <c r="W36" s="35">
        <f t="shared" si="6"/>
        <v>14153361</v>
      </c>
      <c r="X36" s="37">
        <f t="shared" si="7"/>
        <v>0.8685517598663226</v>
      </c>
    </row>
    <row r="37" spans="17:24" ht="26.25" customHeight="1">
      <c r="Q37" s="2" t="s">
        <v>4</v>
      </c>
      <c r="V37" s="4"/>
      <c r="W37"/>
      <c r="X37"/>
    </row>
    <row r="38" spans="17:24" ht="52.5" customHeight="1">
      <c r="Q38" s="2"/>
      <c r="V38" s="4"/>
      <c r="W38"/>
      <c r="X38"/>
    </row>
    <row r="39" spans="17:24" ht="72" customHeight="1">
      <c r="Q39" s="41" t="str">
        <f ca="1">INDIRECT("N25")</f>
        <v>Ryan Morten
Relationship Manager</v>
      </c>
      <c r="R39" s="41"/>
      <c r="S39" s="41"/>
      <c r="T39" s="41"/>
      <c r="U39" s="41"/>
      <c r="V39" s="41"/>
      <c r="W39" s="41"/>
      <c r="X39" s="41"/>
    </row>
  </sheetData>
  <sheetProtection/>
  <mergeCells count="2">
    <mergeCell ref="V13:X13"/>
    <mergeCell ref="Q39:X39"/>
  </mergeCells>
  <printOptions/>
  <pageMargins left="0.7" right="0.7" top="0.75" bottom="0.75" header="0.3" footer="0.3"/>
  <pageSetup fitToHeight="0" fitToWidth="1"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0"/>
    <pageSetUpPr fitToPage="1"/>
  </sheetPr>
  <dimension ref="A6:Y39"/>
  <sheetViews>
    <sheetView showGridLines="0" zoomScalePageLayoutView="0" workbookViewId="0" topLeftCell="Q1">
      <selection activeCell="Q1" sqref="Q1"/>
    </sheetView>
  </sheetViews>
  <sheetFormatPr defaultColWidth="9.140625" defaultRowHeight="12.75"/>
  <cols>
    <col min="1" max="1" width="9.140625" style="0" hidden="1" customWidth="1"/>
    <col min="2" max="2" width="12.7109375" style="0" hidden="1" customWidth="1"/>
    <col min="3" max="9" width="9.140625" style="0" hidden="1" customWidth="1"/>
    <col min="10" max="10" width="16.28125" style="0" hidden="1" customWidth="1"/>
    <col min="11" max="11" width="17.8515625" style="0" hidden="1" customWidth="1"/>
    <col min="12" max="12" width="27.421875" style="0" hidden="1" customWidth="1"/>
    <col min="13" max="13" width="17.28125" style="0" hidden="1" customWidth="1"/>
    <col min="14" max="15" width="27.8515625" style="0" hidden="1" customWidth="1"/>
    <col min="16" max="16" width="12.8515625" style="0" hidden="1" customWidth="1"/>
    <col min="17" max="17" width="13.421875" style="0" customWidth="1"/>
    <col min="18" max="18" width="12.7109375" style="1" customWidth="1"/>
    <col min="19" max="19" width="7.00390625" style="4" bestFit="1" customWidth="1"/>
    <col min="20" max="20" width="12.7109375" style="1" customWidth="1"/>
    <col min="21" max="21" width="7.00390625" style="4" bestFit="1" customWidth="1"/>
    <col min="22" max="22" width="12.7109375" style="1" customWidth="1"/>
    <col min="23" max="23" width="7.00390625" style="1" bestFit="1" customWidth="1"/>
    <col min="24" max="24" width="13.8515625" style="1" customWidth="1"/>
    <col min="25" max="25" width="8.421875" style="1" bestFit="1" customWidth="1"/>
  </cols>
  <sheetData>
    <row r="6" ht="12.75">
      <c r="Q6" t="s">
        <v>0</v>
      </c>
    </row>
    <row r="7" ht="12.75">
      <c r="Q7" s="1" t="str">
        <f ca="1">INDIRECT("M25")</f>
        <v>Daejan Holdings PLC </v>
      </c>
    </row>
    <row r="9" ht="12.75">
      <c r="Y9" s="3"/>
    </row>
    <row r="13" spans="21:25" ht="12.75">
      <c r="U13" s="21"/>
      <c r="V13" s="42">
        <f ca="1">INDIRECT("L25")</f>
        <v>43725</v>
      </c>
      <c r="W13" s="42"/>
      <c r="X13" s="40"/>
      <c r="Y13" s="40"/>
    </row>
    <row r="17" ht="12.75">
      <c r="Q17" t="s">
        <v>1</v>
      </c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t="str">
        <f ca="1">"Members of the Company held on "&amp;TEXT(INDIRECT("L25"),"d mmmm yyyy")&amp;", I HEREBY CERTIFY that the result of the Poll"</f>
        <v>Members of the Company held on 17 September 2019, I HEREBY CERTIFY that the result of the Poll</v>
      </c>
    </row>
    <row r="21" ht="12.75">
      <c r="Q21" t="s">
        <v>2</v>
      </c>
    </row>
    <row r="22" ht="12.75"/>
    <row r="23" spans="18:25" s="13" customFormat="1" ht="12" customHeight="1" hidden="1">
      <c r="R23" s="12"/>
      <c r="S23" s="14"/>
      <c r="T23" s="12"/>
      <c r="U23" s="14"/>
      <c r="V23" s="12"/>
      <c r="W23" s="12"/>
      <c r="X23" s="12"/>
      <c r="Y23" s="15">
        <v>16295357</v>
      </c>
    </row>
    <row r="24" spans="17:25" s="8" customFormat="1" ht="25.5" customHeight="1">
      <c r="Q24" s="5"/>
      <c r="R24" s="6" t="str">
        <f ca="1">"VOTES"&amp;CHAR(10)&amp;UPPER(INDIRECT("I25"))</f>
        <v>VOTES
FOR</v>
      </c>
      <c r="S24" s="7" t="s">
        <v>3</v>
      </c>
      <c r="T24" s="6" t="str">
        <f ca="1">"VOTES"&amp;CHAR(10)&amp;UPPER(INDIRECT("J25"))</f>
        <v>VOTES
AGAINST</v>
      </c>
      <c r="U24" s="7" t="s">
        <v>3</v>
      </c>
      <c r="V24" s="6" t="str">
        <f ca="1">"VOTES"&amp;CHAR(10)&amp;UPPER(INDIRECT("K25"))</f>
        <v>VOTES
WITHHELD</v>
      </c>
      <c r="W24" s="7" t="s">
        <v>3</v>
      </c>
      <c r="X24" s="6" t="s">
        <v>5</v>
      </c>
      <c r="Y24" s="6" t="s">
        <v>7</v>
      </c>
    </row>
    <row r="25" spans="1:25" ht="12.75" customHeight="1">
      <c r="A25" s="34" t="s">
        <v>8</v>
      </c>
      <c r="B25" s="35">
        <v>14025361</v>
      </c>
      <c r="C25" s="36">
        <v>99.1114963</v>
      </c>
      <c r="D25" s="35">
        <v>125733</v>
      </c>
      <c r="E25" s="36">
        <v>0.8885037</v>
      </c>
      <c r="F25" s="35">
        <v>140</v>
      </c>
      <c r="G25" s="35">
        <v>14151234</v>
      </c>
      <c r="H25" s="35">
        <v>2127</v>
      </c>
      <c r="I25" s="35" t="s">
        <v>9</v>
      </c>
      <c r="J25" s="35" t="s">
        <v>10</v>
      </c>
      <c r="K25" s="35" t="s">
        <v>11</v>
      </c>
      <c r="L25" s="38">
        <v>43725</v>
      </c>
      <c r="M25" s="35" t="s">
        <v>12</v>
      </c>
      <c r="N25" s="35" t="s">
        <v>13</v>
      </c>
      <c r="O25" s="35"/>
      <c r="P25" s="35">
        <v>0</v>
      </c>
      <c r="Q25" s="34" t="str">
        <f>A25</f>
        <v>1</v>
      </c>
      <c r="R25" s="35">
        <f>B25</f>
        <v>14025361</v>
      </c>
      <c r="S25" s="36">
        <f>100*R25/X25</f>
        <v>99.09562117436275</v>
      </c>
      <c r="T25" s="35">
        <f>D25</f>
        <v>125733</v>
      </c>
      <c r="U25" s="36">
        <f>100*T25/X25</f>
        <v>0.8883614287800615</v>
      </c>
      <c r="V25" s="35">
        <f>F25+H25</f>
        <v>2267</v>
      </c>
      <c r="W25" s="36">
        <f>100*V25/X25</f>
        <v>0.016017396857184663</v>
      </c>
      <c r="X25" s="35">
        <f>R25+T25+V25</f>
        <v>14153361</v>
      </c>
      <c r="Y25" s="37">
        <f>X25/$Y$23</f>
        <v>0.8685517598663226</v>
      </c>
    </row>
    <row r="26" spans="1:25" ht="12.75" customHeight="1">
      <c r="A26" s="34" t="s">
        <v>14</v>
      </c>
      <c r="B26" s="35">
        <v>13254988</v>
      </c>
      <c r="C26" s="36">
        <v>93.6707954</v>
      </c>
      <c r="D26" s="35">
        <v>895621</v>
      </c>
      <c r="E26" s="36">
        <v>6.3292046</v>
      </c>
      <c r="F26" s="35">
        <v>625</v>
      </c>
      <c r="G26" s="35">
        <v>14151234</v>
      </c>
      <c r="H26" s="35">
        <v>2127</v>
      </c>
      <c r="I26" s="35" t="s">
        <v>9</v>
      </c>
      <c r="J26" s="35" t="s">
        <v>10</v>
      </c>
      <c r="K26" s="35" t="s">
        <v>11</v>
      </c>
      <c r="L26" s="38">
        <v>43725</v>
      </c>
      <c r="M26" s="35" t="s">
        <v>12</v>
      </c>
      <c r="N26" s="35" t="s">
        <v>13</v>
      </c>
      <c r="O26" s="35"/>
      <c r="P26" s="35">
        <v>0</v>
      </c>
      <c r="Q26" s="34" t="str">
        <f aca="true" t="shared" si="0" ref="Q26:Q36">A26</f>
        <v>2</v>
      </c>
      <c r="R26" s="35">
        <f aca="true" t="shared" si="1" ref="R26:R36">B26</f>
        <v>13254988</v>
      </c>
      <c r="S26" s="36">
        <f aca="true" t="shared" si="2" ref="S26:S36">100*R26/X26</f>
        <v>93.6525818849671</v>
      </c>
      <c r="T26" s="35">
        <f aca="true" t="shared" si="3" ref="T26:T36">D26</f>
        <v>895621</v>
      </c>
      <c r="U26" s="36">
        <f aca="true" t="shared" si="4" ref="U26:U36">100*T26/X26</f>
        <v>6.327973970281688</v>
      </c>
      <c r="V26" s="35">
        <f aca="true" t="shared" si="5" ref="V26:V36">F26+H26</f>
        <v>2752</v>
      </c>
      <c r="W26" s="36">
        <f aca="true" t="shared" si="6" ref="W26:W36">100*V26/X26</f>
        <v>0.019444144751200793</v>
      </c>
      <c r="X26" s="35">
        <f aca="true" t="shared" si="7" ref="X26:X36">R26+T26+V26</f>
        <v>14153361</v>
      </c>
      <c r="Y26" s="37">
        <f aca="true" t="shared" si="8" ref="Y26:Y36">X26/$Y$23</f>
        <v>0.8685517598663226</v>
      </c>
    </row>
    <row r="27" spans="1:25" ht="12.75" customHeight="1">
      <c r="A27" s="34" t="s">
        <v>15</v>
      </c>
      <c r="B27" s="35">
        <v>14151233</v>
      </c>
      <c r="C27" s="36">
        <v>99.9999859</v>
      </c>
      <c r="D27" s="35">
        <v>2</v>
      </c>
      <c r="E27" s="36">
        <v>1.41E-05</v>
      </c>
      <c r="F27" s="35">
        <v>0</v>
      </c>
      <c r="G27" s="35">
        <v>14151235</v>
      </c>
      <c r="H27" s="35">
        <v>2127</v>
      </c>
      <c r="I27" s="35" t="s">
        <v>9</v>
      </c>
      <c r="J27" s="35" t="s">
        <v>10</v>
      </c>
      <c r="K27" s="35" t="s">
        <v>11</v>
      </c>
      <c r="L27" s="38">
        <v>43725</v>
      </c>
      <c r="M27" s="35" t="s">
        <v>12</v>
      </c>
      <c r="N27" s="35" t="s">
        <v>13</v>
      </c>
      <c r="O27" s="35"/>
      <c r="P27" s="35">
        <v>0</v>
      </c>
      <c r="Q27" s="34" t="str">
        <f t="shared" si="0"/>
        <v>3</v>
      </c>
      <c r="R27" s="35">
        <f t="shared" si="1"/>
        <v>14151233</v>
      </c>
      <c r="S27" s="36">
        <f t="shared" si="2"/>
        <v>99.98495763762702</v>
      </c>
      <c r="T27" s="35">
        <f t="shared" si="3"/>
        <v>2</v>
      </c>
      <c r="U27" s="36">
        <f t="shared" si="4"/>
        <v>1.4130918152167661E-05</v>
      </c>
      <c r="V27" s="35">
        <f t="shared" si="5"/>
        <v>2127</v>
      </c>
      <c r="W27" s="36">
        <f t="shared" si="6"/>
        <v>0.015028231454830308</v>
      </c>
      <c r="X27" s="35">
        <f t="shared" si="7"/>
        <v>14153362</v>
      </c>
      <c r="Y27" s="37">
        <f t="shared" si="8"/>
        <v>0.8685518212334962</v>
      </c>
    </row>
    <row r="28" spans="1:25" ht="12.75" customHeight="1">
      <c r="A28" s="34" t="s">
        <v>16</v>
      </c>
      <c r="B28" s="35">
        <v>13007555</v>
      </c>
      <c r="C28" s="36">
        <v>92.1968189</v>
      </c>
      <c r="D28" s="35">
        <v>1100909</v>
      </c>
      <c r="E28" s="36">
        <v>7.8031811</v>
      </c>
      <c r="F28" s="35">
        <v>42770</v>
      </c>
      <c r="G28" s="35">
        <v>14151234</v>
      </c>
      <c r="H28" s="35">
        <v>2127</v>
      </c>
      <c r="I28" s="35" t="s">
        <v>9</v>
      </c>
      <c r="J28" s="35" t="s">
        <v>10</v>
      </c>
      <c r="K28" s="35" t="s">
        <v>11</v>
      </c>
      <c r="L28" s="38">
        <v>43725</v>
      </c>
      <c r="M28" s="35" t="s">
        <v>12</v>
      </c>
      <c r="N28" s="35" t="s">
        <v>13</v>
      </c>
      <c r="O28" s="35"/>
      <c r="P28" s="35">
        <v>0</v>
      </c>
      <c r="Q28" s="34" t="str">
        <f t="shared" si="0"/>
        <v>4</v>
      </c>
      <c r="R28" s="35">
        <f t="shared" si="1"/>
        <v>13007555</v>
      </c>
      <c r="S28" s="36">
        <f t="shared" si="2"/>
        <v>91.90435402587414</v>
      </c>
      <c r="T28" s="35">
        <f t="shared" si="3"/>
        <v>1100909</v>
      </c>
      <c r="U28" s="36">
        <f t="shared" si="4"/>
        <v>7.778428035574024</v>
      </c>
      <c r="V28" s="35">
        <f t="shared" si="5"/>
        <v>44897</v>
      </c>
      <c r="W28" s="36">
        <f t="shared" si="6"/>
        <v>0.3172179385518394</v>
      </c>
      <c r="X28" s="35">
        <f t="shared" si="7"/>
        <v>14153361</v>
      </c>
      <c r="Y28" s="37">
        <f t="shared" si="8"/>
        <v>0.8685517598663226</v>
      </c>
    </row>
    <row r="29" spans="1:25" ht="12.75" customHeight="1">
      <c r="A29" s="34" t="s">
        <v>17</v>
      </c>
      <c r="B29" s="35">
        <v>13729237</v>
      </c>
      <c r="C29" s="36">
        <v>97.3120603</v>
      </c>
      <c r="D29" s="35">
        <v>379227</v>
      </c>
      <c r="E29" s="36">
        <v>2.6879397</v>
      </c>
      <c r="F29" s="35">
        <v>42770</v>
      </c>
      <c r="G29" s="35">
        <v>14151234</v>
      </c>
      <c r="H29" s="35">
        <v>2127</v>
      </c>
      <c r="I29" s="35" t="s">
        <v>9</v>
      </c>
      <c r="J29" s="35" t="s">
        <v>10</v>
      </c>
      <c r="K29" s="35" t="s">
        <v>11</v>
      </c>
      <c r="L29" s="38">
        <v>43725</v>
      </c>
      <c r="M29" s="35" t="s">
        <v>12</v>
      </c>
      <c r="N29" s="35" t="s">
        <v>13</v>
      </c>
      <c r="O29" s="35"/>
      <c r="P29" s="35">
        <v>0</v>
      </c>
      <c r="Q29" s="34" t="str">
        <f t="shared" si="0"/>
        <v>5</v>
      </c>
      <c r="R29" s="35">
        <f t="shared" si="1"/>
        <v>13729237</v>
      </c>
      <c r="S29" s="36">
        <f t="shared" si="2"/>
        <v>97.00336902308929</v>
      </c>
      <c r="T29" s="35">
        <f t="shared" si="3"/>
        <v>379227</v>
      </c>
      <c r="U29" s="36">
        <f t="shared" si="4"/>
        <v>2.6794130383588746</v>
      </c>
      <c r="V29" s="35">
        <f t="shared" si="5"/>
        <v>44897</v>
      </c>
      <c r="W29" s="36">
        <f t="shared" si="6"/>
        <v>0.3172179385518394</v>
      </c>
      <c r="X29" s="35">
        <f t="shared" si="7"/>
        <v>14153361</v>
      </c>
      <c r="Y29" s="37">
        <f t="shared" si="8"/>
        <v>0.8685517598663226</v>
      </c>
    </row>
    <row r="30" spans="1:25" ht="12.75" customHeight="1">
      <c r="A30" s="34" t="s">
        <v>18</v>
      </c>
      <c r="B30" s="35">
        <v>13663218</v>
      </c>
      <c r="C30" s="36">
        <v>96.8441214</v>
      </c>
      <c r="D30" s="35">
        <v>445246</v>
      </c>
      <c r="E30" s="36">
        <v>3.1558786</v>
      </c>
      <c r="F30" s="35">
        <v>42770</v>
      </c>
      <c r="G30" s="35">
        <v>14151234</v>
      </c>
      <c r="H30" s="35">
        <v>2127</v>
      </c>
      <c r="I30" s="35" t="s">
        <v>9</v>
      </c>
      <c r="J30" s="35" t="s">
        <v>10</v>
      </c>
      <c r="K30" s="35" t="s">
        <v>11</v>
      </c>
      <c r="L30" s="38">
        <v>43725</v>
      </c>
      <c r="M30" s="35" t="s">
        <v>12</v>
      </c>
      <c r="N30" s="35" t="s">
        <v>13</v>
      </c>
      <c r="O30" s="35"/>
      <c r="P30" s="35">
        <v>0</v>
      </c>
      <c r="Q30" s="34" t="str">
        <f t="shared" si="0"/>
        <v>6</v>
      </c>
      <c r="R30" s="35">
        <f t="shared" si="1"/>
        <v>13663218</v>
      </c>
      <c r="S30" s="36">
        <f t="shared" si="2"/>
        <v>96.53691444738816</v>
      </c>
      <c r="T30" s="35">
        <f t="shared" si="3"/>
        <v>445246</v>
      </c>
      <c r="U30" s="36">
        <f t="shared" si="4"/>
        <v>3.1458676140600104</v>
      </c>
      <c r="V30" s="35">
        <f t="shared" si="5"/>
        <v>44897</v>
      </c>
      <c r="W30" s="36">
        <f t="shared" si="6"/>
        <v>0.3172179385518394</v>
      </c>
      <c r="X30" s="35">
        <f t="shared" si="7"/>
        <v>14153361</v>
      </c>
      <c r="Y30" s="37">
        <f t="shared" si="8"/>
        <v>0.8685517598663226</v>
      </c>
    </row>
    <row r="31" spans="1:25" ht="12.75" customHeight="1">
      <c r="A31" s="34" t="s">
        <v>19</v>
      </c>
      <c r="B31" s="35">
        <v>13686109</v>
      </c>
      <c r="C31" s="36">
        <v>97.0063646</v>
      </c>
      <c r="D31" s="35">
        <v>422356</v>
      </c>
      <c r="E31" s="36">
        <v>2.9936354</v>
      </c>
      <c r="F31" s="35">
        <v>42770</v>
      </c>
      <c r="G31" s="35">
        <v>14151235</v>
      </c>
      <c r="H31" s="35">
        <v>2127</v>
      </c>
      <c r="I31" s="35" t="s">
        <v>9</v>
      </c>
      <c r="J31" s="35" t="s">
        <v>10</v>
      </c>
      <c r="K31" s="35" t="s">
        <v>11</v>
      </c>
      <c r="L31" s="38">
        <v>43725</v>
      </c>
      <c r="M31" s="35" t="s">
        <v>12</v>
      </c>
      <c r="N31" s="35" t="s">
        <v>13</v>
      </c>
      <c r="O31" s="35"/>
      <c r="P31" s="35">
        <v>0</v>
      </c>
      <c r="Q31" s="34" t="str">
        <f t="shared" si="0"/>
        <v>7</v>
      </c>
      <c r="R31" s="35">
        <f t="shared" si="1"/>
        <v>13686109</v>
      </c>
      <c r="S31" s="36">
        <f t="shared" si="2"/>
        <v>96.6986430503226</v>
      </c>
      <c r="T31" s="35">
        <f t="shared" si="3"/>
        <v>422356</v>
      </c>
      <c r="U31" s="36">
        <f t="shared" si="4"/>
        <v>2.9841390335384625</v>
      </c>
      <c r="V31" s="35">
        <f t="shared" si="5"/>
        <v>44897</v>
      </c>
      <c r="W31" s="36">
        <f t="shared" si="6"/>
        <v>0.31721791613893574</v>
      </c>
      <c r="X31" s="35">
        <f t="shared" si="7"/>
        <v>14153362</v>
      </c>
      <c r="Y31" s="37">
        <f t="shared" si="8"/>
        <v>0.8685518212334962</v>
      </c>
    </row>
    <row r="32" spans="1:25" ht="12.75" customHeight="1">
      <c r="A32" s="34" t="s">
        <v>20</v>
      </c>
      <c r="B32" s="35">
        <v>13005717</v>
      </c>
      <c r="C32" s="36">
        <v>92.1837912</v>
      </c>
      <c r="D32" s="35">
        <v>1102747</v>
      </c>
      <c r="E32" s="36">
        <v>7.8162088</v>
      </c>
      <c r="F32" s="35">
        <v>42770</v>
      </c>
      <c r="G32" s="35">
        <v>14151234</v>
      </c>
      <c r="H32" s="35">
        <v>2127</v>
      </c>
      <c r="I32" s="35" t="s">
        <v>9</v>
      </c>
      <c r="J32" s="35" t="s">
        <v>10</v>
      </c>
      <c r="K32" s="35" t="s">
        <v>11</v>
      </c>
      <c r="L32" s="38">
        <v>43725</v>
      </c>
      <c r="M32" s="35" t="s">
        <v>12</v>
      </c>
      <c r="N32" s="35" t="s">
        <v>13</v>
      </c>
      <c r="O32" s="35"/>
      <c r="P32" s="35">
        <v>0</v>
      </c>
      <c r="Q32" s="34" t="str">
        <f t="shared" si="0"/>
        <v>8</v>
      </c>
      <c r="R32" s="35">
        <f t="shared" si="1"/>
        <v>13005717</v>
      </c>
      <c r="S32" s="36">
        <f t="shared" si="2"/>
        <v>91.89136771117475</v>
      </c>
      <c r="T32" s="35">
        <f t="shared" si="3"/>
        <v>1102747</v>
      </c>
      <c r="U32" s="36">
        <f t="shared" si="4"/>
        <v>7.791414350273408</v>
      </c>
      <c r="V32" s="35">
        <f t="shared" si="5"/>
        <v>44897</v>
      </c>
      <c r="W32" s="36">
        <f t="shared" si="6"/>
        <v>0.3172179385518394</v>
      </c>
      <c r="X32" s="35">
        <f t="shared" si="7"/>
        <v>14153361</v>
      </c>
      <c r="Y32" s="37">
        <f t="shared" si="8"/>
        <v>0.8685517598663226</v>
      </c>
    </row>
    <row r="33" spans="1:25" ht="12.75" customHeight="1">
      <c r="A33" s="34" t="s">
        <v>21</v>
      </c>
      <c r="B33" s="35">
        <v>13288130</v>
      </c>
      <c r="C33" s="36">
        <v>94.1855187</v>
      </c>
      <c r="D33" s="35">
        <v>820334</v>
      </c>
      <c r="E33" s="36">
        <v>5.8144813</v>
      </c>
      <c r="F33" s="35">
        <v>42770</v>
      </c>
      <c r="G33" s="35">
        <v>14151234</v>
      </c>
      <c r="H33" s="35">
        <v>2127</v>
      </c>
      <c r="I33" s="35" t="s">
        <v>9</v>
      </c>
      <c r="J33" s="35" t="s">
        <v>10</v>
      </c>
      <c r="K33" s="35" t="s">
        <v>11</v>
      </c>
      <c r="L33" s="38">
        <v>43725</v>
      </c>
      <c r="M33" s="35" t="s">
        <v>12</v>
      </c>
      <c r="N33" s="35" t="s">
        <v>13</v>
      </c>
      <c r="O33" s="35"/>
      <c r="P33" s="35">
        <v>0</v>
      </c>
      <c r="Q33" s="34" t="str">
        <f t="shared" si="0"/>
        <v>9</v>
      </c>
      <c r="R33" s="35">
        <f t="shared" si="1"/>
        <v>13288130</v>
      </c>
      <c r="S33" s="36">
        <f t="shared" si="2"/>
        <v>93.8867453462114</v>
      </c>
      <c r="T33" s="35">
        <f t="shared" si="3"/>
        <v>820334</v>
      </c>
      <c r="U33" s="36">
        <f t="shared" si="4"/>
        <v>5.796036715236755</v>
      </c>
      <c r="V33" s="35">
        <f t="shared" si="5"/>
        <v>44897</v>
      </c>
      <c r="W33" s="36">
        <f t="shared" si="6"/>
        <v>0.3172179385518394</v>
      </c>
      <c r="X33" s="35">
        <f t="shared" si="7"/>
        <v>14153361</v>
      </c>
      <c r="Y33" s="37">
        <f t="shared" si="8"/>
        <v>0.8685517598663226</v>
      </c>
    </row>
    <row r="34" spans="1:25" ht="12.75" customHeight="1">
      <c r="A34" s="34" t="s">
        <v>22</v>
      </c>
      <c r="B34" s="35">
        <v>13290320</v>
      </c>
      <c r="C34" s="36">
        <v>94.2010413</v>
      </c>
      <c r="D34" s="35">
        <v>818144</v>
      </c>
      <c r="E34" s="36">
        <v>5.7989587</v>
      </c>
      <c r="F34" s="35">
        <v>42770</v>
      </c>
      <c r="G34" s="35">
        <v>14151234</v>
      </c>
      <c r="H34" s="35">
        <v>2127</v>
      </c>
      <c r="I34" s="35" t="s">
        <v>9</v>
      </c>
      <c r="J34" s="35" t="s">
        <v>10</v>
      </c>
      <c r="K34" s="35" t="s">
        <v>11</v>
      </c>
      <c r="L34" s="38">
        <v>43725</v>
      </c>
      <c r="M34" s="35" t="s">
        <v>12</v>
      </c>
      <c r="N34" s="35" t="s">
        <v>13</v>
      </c>
      <c r="O34" s="35"/>
      <c r="P34" s="35">
        <v>0</v>
      </c>
      <c r="Q34" s="34" t="str">
        <f t="shared" si="0"/>
        <v>10</v>
      </c>
      <c r="R34" s="35">
        <f t="shared" si="1"/>
        <v>13290320</v>
      </c>
      <c r="S34" s="36">
        <f t="shared" si="2"/>
        <v>93.9022187026813</v>
      </c>
      <c r="T34" s="35">
        <f t="shared" si="3"/>
        <v>818144</v>
      </c>
      <c r="U34" s="36">
        <f t="shared" si="4"/>
        <v>5.7805633587668686</v>
      </c>
      <c r="V34" s="35">
        <f t="shared" si="5"/>
        <v>44897</v>
      </c>
      <c r="W34" s="36">
        <f t="shared" si="6"/>
        <v>0.3172179385518394</v>
      </c>
      <c r="X34" s="35">
        <f t="shared" si="7"/>
        <v>14153361</v>
      </c>
      <c r="Y34" s="37">
        <f t="shared" si="8"/>
        <v>0.8685517598663226</v>
      </c>
    </row>
    <row r="35" spans="1:25" ht="12.75" customHeight="1">
      <c r="A35" s="34" t="s">
        <v>23</v>
      </c>
      <c r="B35" s="35">
        <v>13288130</v>
      </c>
      <c r="C35" s="36">
        <v>94.1855187</v>
      </c>
      <c r="D35" s="35">
        <v>820334</v>
      </c>
      <c r="E35" s="36">
        <v>5.8144813</v>
      </c>
      <c r="F35" s="35">
        <v>42770</v>
      </c>
      <c r="G35" s="35">
        <v>14151234</v>
      </c>
      <c r="H35" s="35">
        <v>2127</v>
      </c>
      <c r="I35" s="35" t="s">
        <v>9</v>
      </c>
      <c r="J35" s="35" t="s">
        <v>10</v>
      </c>
      <c r="K35" s="35" t="s">
        <v>11</v>
      </c>
      <c r="L35" s="38">
        <v>43725</v>
      </c>
      <c r="M35" s="35" t="s">
        <v>12</v>
      </c>
      <c r="N35" s="35" t="s">
        <v>13</v>
      </c>
      <c r="O35" s="35"/>
      <c r="P35" s="35">
        <v>0</v>
      </c>
      <c r="Q35" s="34" t="str">
        <f t="shared" si="0"/>
        <v>11</v>
      </c>
      <c r="R35" s="35">
        <f t="shared" si="1"/>
        <v>13288130</v>
      </c>
      <c r="S35" s="36">
        <f t="shared" si="2"/>
        <v>93.8867453462114</v>
      </c>
      <c r="T35" s="35">
        <f t="shared" si="3"/>
        <v>820334</v>
      </c>
      <c r="U35" s="36">
        <f t="shared" si="4"/>
        <v>5.796036715236755</v>
      </c>
      <c r="V35" s="35">
        <f t="shared" si="5"/>
        <v>44897</v>
      </c>
      <c r="W35" s="36">
        <f t="shared" si="6"/>
        <v>0.3172179385518394</v>
      </c>
      <c r="X35" s="35">
        <f t="shared" si="7"/>
        <v>14153361</v>
      </c>
      <c r="Y35" s="37">
        <f t="shared" si="8"/>
        <v>0.8685517598663226</v>
      </c>
    </row>
    <row r="36" spans="1:25" ht="12.75">
      <c r="A36" s="34" t="s">
        <v>24</v>
      </c>
      <c r="B36" s="35">
        <v>13822033</v>
      </c>
      <c r="C36" s="36">
        <v>98.8613661</v>
      </c>
      <c r="D36" s="35">
        <v>159195</v>
      </c>
      <c r="E36" s="36">
        <v>1.1386339</v>
      </c>
      <c r="F36" s="35">
        <v>170006</v>
      </c>
      <c r="G36" s="35">
        <v>14151234</v>
      </c>
      <c r="H36" s="35">
        <v>2127</v>
      </c>
      <c r="I36" s="35" t="s">
        <v>9</v>
      </c>
      <c r="J36" s="35" t="s">
        <v>10</v>
      </c>
      <c r="K36" s="35" t="s">
        <v>11</v>
      </c>
      <c r="L36" s="38">
        <v>43725</v>
      </c>
      <c r="M36" s="35" t="s">
        <v>12</v>
      </c>
      <c r="N36" s="35" t="s">
        <v>13</v>
      </c>
      <c r="O36" s="35"/>
      <c r="P36" s="35">
        <v>0</v>
      </c>
      <c r="Q36" s="34" t="str">
        <f t="shared" si="0"/>
        <v>12</v>
      </c>
      <c r="R36" s="35">
        <f t="shared" si="1"/>
        <v>13822033</v>
      </c>
      <c r="S36" s="36">
        <f t="shared" si="2"/>
        <v>97.65901540983799</v>
      </c>
      <c r="T36" s="35">
        <f t="shared" si="3"/>
        <v>159195</v>
      </c>
      <c r="U36" s="36">
        <f t="shared" si="4"/>
        <v>1.1247858370884485</v>
      </c>
      <c r="V36" s="35">
        <f t="shared" si="5"/>
        <v>172133</v>
      </c>
      <c r="W36" s="36">
        <f t="shared" si="6"/>
        <v>1.2161987530735632</v>
      </c>
      <c r="X36" s="35">
        <f t="shared" si="7"/>
        <v>14153361</v>
      </c>
      <c r="Y36" s="37">
        <f t="shared" si="8"/>
        <v>0.8685517598663226</v>
      </c>
    </row>
    <row r="37" spans="17:25" ht="26.25" customHeight="1">
      <c r="Q37" s="2" t="s">
        <v>4</v>
      </c>
      <c r="V37" s="4"/>
      <c r="W37" s="4"/>
      <c r="X37"/>
      <c r="Y37"/>
    </row>
    <row r="38" spans="17:25" ht="52.5" customHeight="1">
      <c r="Q38" s="2"/>
      <c r="V38" s="4"/>
      <c r="W38" s="4"/>
      <c r="X38"/>
      <c r="Y38"/>
    </row>
    <row r="39" spans="17:25" ht="72" customHeight="1">
      <c r="Q39" s="41" t="str">
        <f ca="1">INDIRECT("N25")</f>
        <v>Ryan Morten
Relationship Manager</v>
      </c>
      <c r="R39" s="41"/>
      <c r="S39" s="41"/>
      <c r="T39" s="41"/>
      <c r="U39" s="41"/>
      <c r="V39" s="41"/>
      <c r="W39" s="41"/>
      <c r="X39" s="41"/>
      <c r="Y39" s="41"/>
    </row>
  </sheetData>
  <sheetProtection/>
  <mergeCells count="2">
    <mergeCell ref="V13:Y13"/>
    <mergeCell ref="Q39:Y39"/>
  </mergeCells>
  <printOptions/>
  <pageMargins left="0.7" right="0.7" top="0.75" bottom="0.75" header="0.3" footer="0.3"/>
  <pageSetup fitToHeight="0" fitToWidth="1" horizontalDpi="200" verticalDpi="2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B4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s="27"/>
      <c r="B1" s="28" t="str">
        <f>IF(OR(A1="AGM",A1=""),"Annual General Meeting",IF(A1="EGM","General Meeting",IF(A1="Court","Court Meeting",A1)))</f>
        <v>Annual General Meeting</v>
      </c>
    </row>
    <row r="2" spans="1:2" ht="12.75">
      <c r="A2" s="28"/>
      <c r="B2" s="28"/>
    </row>
    <row r="3" spans="1:2" ht="12.75">
      <c r="A3" s="28"/>
      <c r="B3" s="28"/>
    </row>
    <row r="4" spans="1:2" ht="12.75">
      <c r="A4" s="28"/>
      <c r="B4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TSB Registrars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Steven Huntington</cp:lastModifiedBy>
  <cp:lastPrinted>2019-09-17T14:18:40Z</cp:lastPrinted>
  <dcterms:created xsi:type="dcterms:W3CDTF">2002-05-20T08:26:24Z</dcterms:created>
  <dcterms:modified xsi:type="dcterms:W3CDTF">2019-09-17T16:03:39Z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53a54f0f-f094-41dc-8307-1b173ef1fdcf</vt:lpwstr>
  </property>
  <property fmtid="{D5CDD505-2E9C-101B-9397-08002B2CF9AE}" pid="3" name="ContentTypeId">
    <vt:lpwstr>0x010100CAAE9EFAD8A4E7469F3BC5A052B32BB2</vt:lpwstr>
  </property>
  <property fmtid="{D5CDD505-2E9C-101B-9397-08002B2CF9AE}" pid="4" name="_ip_UnifiedCompliancePolicyUIAction">
    <vt:lpwstr/>
  </property>
  <property fmtid="{D5CDD505-2E9C-101B-9397-08002B2CF9AE}" pid="5" name="_ip_UnifiedCompliancePolicyProperties">
    <vt:lpwstr/>
  </property>
</Properties>
</file>